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8s" sheetId="1" r:id="rId1"/>
  </sheets>
  <definedNames>
    <definedName name="_xlnm.Print_Area" localSheetId="0">'28s'!$A$1:$O$450</definedName>
  </definedNames>
  <calcPr fullCalcOnLoad="1"/>
</workbook>
</file>

<file path=xl/sharedStrings.xml><?xml version="1.0" encoding="utf-8"?>
<sst xmlns="http://schemas.openxmlformats.org/spreadsheetml/2006/main" count="445" uniqueCount="141">
  <si>
    <t>Rozdział</t>
  </si>
  <si>
    <t>Paragraf</t>
  </si>
  <si>
    <t>P4</t>
  </si>
  <si>
    <t>Plan</t>
  </si>
  <si>
    <t>Wydatki wykonane</t>
  </si>
  <si>
    <t>Procent wykonania</t>
  </si>
  <si>
    <t>GMINA MIEŚCISKO</t>
  </si>
  <si>
    <t>01010</t>
  </si>
  <si>
    <t>01030</t>
  </si>
  <si>
    <t>01095</t>
  </si>
  <si>
    <t>010 - Rolnictwo i łowiectwo</t>
  </si>
  <si>
    <t>600 - Transport i łączność</t>
  </si>
  <si>
    <t>630 - Turystyka</t>
  </si>
  <si>
    <t>700 - Gospodarka mieszkaniowa</t>
  </si>
  <si>
    <t>710 - Dzialalność usługowa</t>
  </si>
  <si>
    <t>750 - Administracja publiczna</t>
  </si>
  <si>
    <t>751 - Urzędy naczelnych organów władzy państwowej, kontroli i ochrony prawa oraz sądownictwa</t>
  </si>
  <si>
    <t>754 - Bezpieczeństwo publiczne i ochrona przeciwpożarowa</t>
  </si>
  <si>
    <t>757 - Obsługa długu publicznego</t>
  </si>
  <si>
    <t>801 - Oświata i wychowanie</t>
  </si>
  <si>
    <t>851 - Ochrona zdrowia</t>
  </si>
  <si>
    <t>852 - Pomoc społeczna</t>
  </si>
  <si>
    <t>853 - Pozostałe zadania w zakresie polityki społecznej</t>
  </si>
  <si>
    <t>854 - Edukacyjna opieka wychowawcza</t>
  </si>
  <si>
    <t>900 - Gospodarka komunalna i ochrona środowiska</t>
  </si>
  <si>
    <t>921 - Kultura i ochrona dziedzictwa narodowego</t>
  </si>
  <si>
    <t>926 - Kultura fizyczna i sport</t>
  </si>
  <si>
    <t>01010 - Infrastruktura wodociągowa i sanitacyjna wsi</t>
  </si>
  <si>
    <t>01030 - Izby rolnicze</t>
  </si>
  <si>
    <t>01095 - Pozostała działalność</t>
  </si>
  <si>
    <t>Wydatki inwestycyjne jednostek budżetowych</t>
  </si>
  <si>
    <t>Wpłaty gmin na rzecz izb  rolniczych w wysokości  2% uzyskanych wpływów z podatku rolnego</t>
  </si>
  <si>
    <t>Wydatki osobowe niezaliczone do wynagrodzeń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</si>
  <si>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</si>
  <si>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</si>
  <si>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</si>
  <si>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</si>
  <si>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</si>
  <si>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Różne opłaty i składki</t>
  </si>
  <si>
    <t>RAZEM:</t>
  </si>
  <si>
    <t>60016 - Drogi publiczne gminne</t>
  </si>
  <si>
    <t>60017 - Drogi wewnętrzne</t>
  </si>
  <si>
    <t>63003 - Zadania w zakresie upowszechniania turystyki</t>
  </si>
  <si>
    <t>71014 - Opracowania geodezyjne i kartograficzne</t>
  </si>
  <si>
    <t>71035 - Cmentarze</t>
  </si>
  <si>
    <t>75011 - Urzędy wojewódzkie</t>
  </si>
  <si>
    <t>75022 - Rady gmin (miast i miast na prawach powiatu)</t>
  </si>
  <si>
    <t>75023 - Urzędy gmin (miast i miast na prawach powiatu)</t>
  </si>
  <si>
    <t>75412 - Ochotnicze straże pożarne</t>
  </si>
  <si>
    <t>75702 - Obsługa papierów wartościowych, kredytów i pożyczek jednostek samorządu terytorialnego</t>
  </si>
  <si>
    <t>80101 - Szkoły podstawowe</t>
  </si>
  <si>
    <t>80103 - Oddziały przedszkolne w szkołach podstawowych</t>
  </si>
  <si>
    <t>80104 - Przedszkola</t>
  </si>
  <si>
    <t>80113 - Dowożenie uczniów do szkół</t>
  </si>
  <si>
    <t>80110 - Gimnazja</t>
  </si>
  <si>
    <t>80114 - Zespoły obsługi ekonomiczno-administracyjnej szkół</t>
  </si>
  <si>
    <t>80146 - Dokształcanie i doskonalenie nauczycieli</t>
  </si>
  <si>
    <t>80195 - Pozostała działalność</t>
  </si>
  <si>
    <t>85153 - Zwalczanie narkomanii</t>
  </si>
  <si>
    <t>85154 - Przeciwdziałanie alkoholizmowi</t>
  </si>
  <si>
    <t>85202 - Domy pomocy społecznej</t>
  </si>
  <si>
    <t>85212 - Świadczenia rodzinne, zaliczka alimentacyjna oraz składki na ubezpieczenia emerytalne i rentowe z ubezpieczenia społecznego</t>
  </si>
  <si>
    <t>85213 - Składki na ubezpieczenie zdrowotne opłacane za osoby pobierające niektóre świadczenia z pomocy społecznej oraz niektóre świadczenia rodzinne</t>
  </si>
  <si>
    <t>85214 - Zasiłki i pomoc w naturze oraz składki na ubezpieczenia emerytalne i rentowe</t>
  </si>
  <si>
    <t>85215 - Dodatki mieszkaniowe</t>
  </si>
  <si>
    <t>85219 - Ośrodki pomocy społecznej</t>
  </si>
  <si>
    <t>85228 - Usługi opiekuńcze i specjalistyczne usługi opiekuńcze</t>
  </si>
  <si>
    <t>85295 - Pozostała działalność</t>
  </si>
  <si>
    <t>85324 - Państwowy Fundusz Rehabilitacji Osób Niepełnosprtawnych</t>
  </si>
  <si>
    <t>85401 - Świetlice szkolne</t>
  </si>
  <si>
    <t>85412 - Kolonie i obozy oraz inne formy wypoczynku dzieci i młodzieży szkolnej, a także szkolenia młodzieży</t>
  </si>
  <si>
    <t>85415 - Pomoc materialna dla uczniów</t>
  </si>
  <si>
    <t>85446 - Dokształcanie i doskonalenie nauczycieli</t>
  </si>
  <si>
    <t>90001 - Gospodarka ściekowa i ochrona wód</t>
  </si>
  <si>
    <t>90002 - Gospodarka odpadami</t>
  </si>
  <si>
    <t>90003 - Oczyszczanie miast i wsi</t>
  </si>
  <si>
    <t>90004 - Utrzymanie zieleni w miastach i gminach</t>
  </si>
  <si>
    <t>90015 - Oświetlenie ulic, placów i dróg</t>
  </si>
  <si>
    <t>90095 - Pozostała działalność</t>
  </si>
  <si>
    <t>92109 - Domy i ośrodki kultury, świetlice i kluby</t>
  </si>
  <si>
    <t>92116 - Biblioteki</t>
  </si>
  <si>
    <t>92605 - Zadania w zakresie kultury fizycznej i sportu</t>
  </si>
  <si>
    <t>Dział/Opis</t>
  </si>
  <si>
    <t>Zakup usług remontowych</t>
  </si>
  <si>
    <t>Wynagrodzenia bezosobowe</t>
  </si>
  <si>
    <t>Podróże służbowe zagraniczne</t>
  </si>
  <si>
    <t>Wynagrodzenia osobowe pracowników</t>
  </si>
  <si>
    <t>Różne wydatki na rzecz osób fizycznych</t>
  </si>
  <si>
    <t>Dodatkowe wynagrodzenie roczne</t>
  </si>
  <si>
    <t>Wpłaty na Państwowy Fundusz Rehabilitacji Osób Niepełnosprawnych</t>
  </si>
  <si>
    <t>Zakup energii</t>
  </si>
  <si>
    <t>Zakup usług zdrowotnych</t>
  </si>
  <si>
    <t>Odpisy na zakładowy fundusz świadczeń socjalnych</t>
  </si>
  <si>
    <t>Podatek od towarów i usług (VAT)</t>
  </si>
  <si>
    <t>Inne formy pomocy dla uczniów</t>
  </si>
  <si>
    <t>Zakup pomocy naukowych, dydaktycznych i ksiązek</t>
  </si>
  <si>
    <t>Zakup usług dostępu do sieci Internet</t>
  </si>
  <si>
    <t>Zakup usług przez jednostki samorządu terytorialnego od innych jednostek samorządu terytorialnego</t>
  </si>
  <si>
    <t>Świadczenia społeczne</t>
  </si>
  <si>
    <t>Składki na ubezpieczenie zdrowotne</t>
  </si>
  <si>
    <t>Zakup pomocy naukowych, dydaktycznych i książek</t>
  </si>
  <si>
    <t>Dotacja podmiotowa z budżetu dla samorządowej instytucji kultury</t>
  </si>
  <si>
    <t>75101 - Urzędu naczelnych organów władzy państwowej, kontroli i ochrony prawa oraz sądownictwa</t>
  </si>
  <si>
    <t>Szkolenia pracowników niebędących czlonkami korpusu obrony cywilnej</t>
  </si>
  <si>
    <t>Opłaty z tytułu zakupu usług telekomunikacyjnych telefonii komórkowej</t>
  </si>
  <si>
    <t>Opłaty z tytułu zakupu usług telekomunikacyjnych telefonii stacjonarnej</t>
  </si>
  <si>
    <t>Podatek od nieruchomości</t>
  </si>
  <si>
    <t xml:space="preserve"> </t>
  </si>
  <si>
    <t>Dotacja podmiotowa z budżetu dla zakładu budżetowego</t>
  </si>
  <si>
    <t>758 - Różne rozliczenia</t>
  </si>
  <si>
    <t>75818 - Rezerwy ogólne i celowe</t>
  </si>
  <si>
    <t>Rezerwy</t>
  </si>
  <si>
    <t>Zakup leków, wyrobów medycznych i produktów biobójczych</t>
  </si>
  <si>
    <t>90013 - Schroniska dla zwierząt</t>
  </si>
  <si>
    <t>90020 - Wpływy i wydatki związane z gromadzeniem środków z opłat produktowych</t>
  </si>
  <si>
    <t>Dotacje celowe przekazane gminom na zadania bieżące realizowane na podstawie porozumień (umów) między jednostkami samorządu terytorialnego</t>
  </si>
  <si>
    <t>85395 - Pozostała działaność</t>
  </si>
  <si>
    <t>70005 - Gospodarka gruntami i nieruchomościami</t>
  </si>
  <si>
    <t>Pozostałe podatki na rzecz budżetów jednostek samorządu terytorialnego</t>
  </si>
  <si>
    <t>75095 - Pozostała działalność</t>
  </si>
  <si>
    <t>Wpłaty gmin i powiatów na rzecz innych jednostek samorządu terytorialnego oraz związków gmin lub związków powiatów na dofinansowanie zadań bieżących</t>
  </si>
  <si>
    <t>Koszty postępowania sądowego i prokuratorskiego</t>
  </si>
  <si>
    <t>80148 - Stołówki szkolne</t>
  </si>
  <si>
    <t>Wynagrodzenie osobowe pracowników</t>
  </si>
  <si>
    <t>Dotacja celowa z budżetu na finansowanie lub dofinansowanie zadań zleconych do realizacji pozostałym jednostkom niezaliczanym do sektora finansów publicznych</t>
  </si>
  <si>
    <t>Wydatki na zakupy inwestycyjne jednostek budżetowych</t>
  </si>
  <si>
    <t>Szkolenia pracowników niebędących członkami korpusu służby cywilnej</t>
  </si>
  <si>
    <t xml:space="preserve">Odsetki od samorządowych papierów wartościowych lub zaciągniętych przez jednostkę samorządu terytorialnego kredytów i pożyczek </t>
  </si>
  <si>
    <t>85216 - Zasiłki stałe</t>
  </si>
  <si>
    <t>90019 - Wpływy i wydatki związane z gromadzeniem środków z opłat i kar za korzystanie ze środowiska</t>
  </si>
  <si>
    <t>Dotacja celowa na pomoc finansową udzielaną między jednostkami samorządu terytorialnego na dofinansowanie własnych zadań bieżących</t>
  </si>
  <si>
    <t>Opłata z tytułu zakupu usług telekomunikacyjnych świadczonych w stacjonarnej publicznej sieci telefonicznej</t>
  </si>
  <si>
    <t>Załącznik Nr 2 do sprawozdania z wykonania budżetu Gminy Mieścisko za 2012 rok</t>
  </si>
  <si>
    <t>WYDATKI BUDŻETU GMINY MIEŚCISKO WG DZIAŁÓW, ROZDZIAŁÓW I PARAGRAFÓW NA DZIEŃ 31.12.2012 ROK</t>
  </si>
  <si>
    <t>70095 - Pozostała działalność</t>
  </si>
  <si>
    <t>75411 - Komendy powiatowe Państwowej Straży Pożarnej</t>
  </si>
  <si>
    <t>Wpłaty od jednostek na państwowy fundusz celowy na finansowanie lub dofinansowanie zadań inwestycyjnych</t>
  </si>
  <si>
    <t>85205 - Zadania w zakresie przeciwdzialania przemocy w rodzinie</t>
  </si>
  <si>
    <t>85206 - Wspieranie rodziny</t>
  </si>
  <si>
    <t>Dotacje celowe z budżetu na finansowanie lub dofinansowanie kosztów realizacji inwestycji i zakupów inwestycyjnych innych jednostek sektora finansów publicznych</t>
  </si>
  <si>
    <t>92195 - Pozostała działalność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</si>
</sst>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_-* #,##0.0\ _z_ł_-;\-* #,##0.0\ _z_ł_-;_-* &quot;-&quot;??\ _z_ł_-;_-@_-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4" fontId="0" fillId="0" borderId="0" xfId="42" applyNumberFormat="1" applyFont="1" applyAlignment="1">
      <alignment/>
    </xf>
    <xf numFmtId="4" fontId="1" fillId="4" borderId="10" xfId="42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24" borderId="10" xfId="0" applyNumberForma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0" xfId="0" applyFont="1" applyFill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0" fillId="24" borderId="10" xfId="0" applyFill="1" applyBorder="1" applyAlignment="1">
      <alignment horizontal="left" wrapText="1"/>
    </xf>
    <xf numFmtId="4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4" fillId="0" borderId="10" xfId="0" applyFont="1" applyBorder="1" applyAlignment="1">
      <alignment wrapText="1"/>
    </xf>
    <xf numFmtId="4" fontId="1" fillId="3" borderId="10" xfId="42" applyNumberFormat="1" applyFont="1" applyFill="1" applyBorder="1" applyAlignment="1">
      <alignment vertical="center"/>
    </xf>
    <xf numFmtId="10" fontId="1" fillId="3" borderId="10" xfId="52" applyNumberFormat="1" applyFont="1" applyFill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right"/>
    </xf>
    <xf numFmtId="0" fontId="1" fillId="20" borderId="10" xfId="0" applyFont="1" applyFill="1" applyBorder="1" applyAlignment="1">
      <alignment horizontal="center" wrapText="1"/>
    </xf>
    <xf numFmtId="4" fontId="1" fillId="20" borderId="10" xfId="42" applyNumberFormat="1" applyFont="1" applyFill="1" applyBorder="1" applyAlignment="1">
      <alignment horizontal="right" wrapText="1"/>
    </xf>
    <xf numFmtId="10" fontId="1" fillId="20" borderId="10" xfId="52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4" fontId="1" fillId="24" borderId="10" xfId="42" applyNumberFormat="1" applyFont="1" applyFill="1" applyBorder="1" applyAlignment="1">
      <alignment horizontal="right"/>
    </xf>
    <xf numFmtId="4" fontId="1" fillId="24" borderId="10" xfId="42" applyNumberFormat="1" applyFont="1" applyFill="1" applyBorder="1" applyAlignment="1">
      <alignment/>
    </xf>
    <xf numFmtId="10" fontId="1" fillId="24" borderId="10" xfId="52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" fontId="0" fillId="0" borderId="10" xfId="42" applyNumberFormat="1" applyFont="1" applyBorder="1" applyAlignment="1">
      <alignment horizontal="right"/>
    </xf>
    <xf numFmtId="4" fontId="0" fillId="0" borderId="10" xfId="42" applyNumberFormat="1" applyFont="1" applyBorder="1" applyAlignment="1">
      <alignment/>
    </xf>
    <xf numFmtId="10" fontId="0" fillId="0" borderId="10" xfId="52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4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/>
    </xf>
    <xf numFmtId="4" fontId="1" fillId="20" borderId="10" xfId="42" applyNumberFormat="1" applyFont="1" applyFill="1" applyBorder="1" applyAlignment="1">
      <alignment/>
    </xf>
    <xf numFmtId="10" fontId="0" fillId="24" borderId="10" xfId="52" applyNumberFormat="1" applyFont="1" applyFill="1" applyBorder="1" applyAlignment="1">
      <alignment horizontal="right" wrapText="1"/>
    </xf>
    <xf numFmtId="4" fontId="0" fillId="0" borderId="10" xfId="42" applyNumberFormat="1" applyFont="1" applyFill="1" applyBorder="1" applyAlignment="1">
      <alignment/>
    </xf>
    <xf numFmtId="4" fontId="1" fillId="24" borderId="0" xfId="42" applyNumberFormat="1" applyFont="1" applyFill="1" applyAlignment="1">
      <alignment/>
    </xf>
    <xf numFmtId="0" fontId="0" fillId="20" borderId="11" xfId="0" applyFill="1" applyBorder="1" applyAlignment="1">
      <alignment/>
    </xf>
    <xf numFmtId="0" fontId="1" fillId="20" borderId="11" xfId="0" applyFont="1" applyFill="1" applyBorder="1" applyAlignment="1">
      <alignment/>
    </xf>
    <xf numFmtId="4" fontId="1" fillId="20" borderId="11" xfId="42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0" fontId="0" fillId="0" borderId="10" xfId="52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1" fillId="24" borderId="0" xfId="0" applyNumberFormat="1" applyFont="1" applyFill="1" applyAlignment="1">
      <alignment/>
    </xf>
    <xf numFmtId="4" fontId="0" fillId="0" borderId="12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left"/>
    </xf>
    <xf numFmtId="4" fontId="0" fillId="0" borderId="11" xfId="42" applyNumberFormat="1" applyFont="1" applyFill="1" applyBorder="1" applyAlignment="1">
      <alignment/>
    </xf>
    <xf numFmtId="4" fontId="1" fillId="24" borderId="12" xfId="42" applyNumberFormat="1" applyFont="1" applyFill="1" applyBorder="1" applyAlignment="1">
      <alignment/>
    </xf>
    <xf numFmtId="10" fontId="1" fillId="24" borderId="12" xfId="52" applyNumberFormat="1" applyFont="1" applyFill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view="pageBreakPreview" zoomScale="120" zoomScaleSheetLayoutView="120" zoomScalePageLayoutView="0" workbookViewId="0" topLeftCell="D401">
      <selection activeCell="G430" sqref="G430"/>
    </sheetView>
  </sheetViews>
  <sheetFormatPr defaultColWidth="9.140625" defaultRowHeight="12.75"/>
  <cols>
    <col min="1" max="1" width="10.421875" style="0" customWidth="1"/>
    <col min="2" max="2" width="11.28125" style="0" customWidth="1"/>
    <col min="3" max="3" width="5.8515625" style="0" customWidth="1"/>
    <col min="4" max="4" width="60.421875" style="0" customWidth="1"/>
    <col min="5" max="5" width="15.7109375" style="4" customWidth="1"/>
    <col min="6" max="6" width="18.00390625" style="4" customWidth="1"/>
    <col min="7" max="7" width="17.7109375" style="0" customWidth="1"/>
  </cols>
  <sheetData>
    <row r="1" spans="1:7" ht="27" customHeight="1">
      <c r="A1" s="2" t="s">
        <v>6</v>
      </c>
      <c r="F1" s="72" t="s">
        <v>132</v>
      </c>
      <c r="G1" s="73"/>
    </row>
    <row r="2" ht="8.25" customHeight="1"/>
    <row r="3" spans="1:7" ht="18" customHeight="1">
      <c r="A3" s="74" t="s">
        <v>133</v>
      </c>
      <c r="B3" s="74"/>
      <c r="C3" s="74"/>
      <c r="D3" s="74"/>
      <c r="E3" s="74"/>
      <c r="F3" s="74"/>
      <c r="G3" s="74"/>
    </row>
    <row r="4" ht="9.75" customHeight="1"/>
    <row r="5" spans="1:7" ht="28.5" customHeight="1">
      <c r="A5" s="1" t="s">
        <v>0</v>
      </c>
      <c r="B5" s="1" t="s">
        <v>1</v>
      </c>
      <c r="C5" s="1" t="s">
        <v>2</v>
      </c>
      <c r="D5" s="1" t="s">
        <v>82</v>
      </c>
      <c r="E5" s="5" t="s">
        <v>3</v>
      </c>
      <c r="F5" s="5" t="s">
        <v>4</v>
      </c>
      <c r="G5" s="1" t="s">
        <v>5</v>
      </c>
    </row>
    <row r="6" spans="1:7" ht="12.75" customHeight="1">
      <c r="A6" s="32"/>
      <c r="B6" s="32"/>
      <c r="C6" s="32"/>
      <c r="D6" s="7" t="s">
        <v>10</v>
      </c>
      <c r="E6" s="33">
        <f>SUM(E7,E10,E12)</f>
        <v>1560222</v>
      </c>
      <c r="F6" s="33">
        <f>SUM(F7,F10,F12)</f>
        <v>1534044.76</v>
      </c>
      <c r="G6" s="34">
        <f>F6/E6*100%</f>
        <v>0.9832221055721557</v>
      </c>
    </row>
    <row r="7" spans="1:7" ht="12.75" customHeight="1">
      <c r="A7" s="35"/>
      <c r="B7" s="35"/>
      <c r="C7" s="35"/>
      <c r="D7" s="36" t="s">
        <v>27</v>
      </c>
      <c r="E7" s="37">
        <f>SUM(E8:E9)</f>
        <v>909849</v>
      </c>
      <c r="F7" s="37">
        <f>SUM(F8:F9)</f>
        <v>883761.15</v>
      </c>
      <c r="G7" s="39">
        <f>F7/E7*100%</f>
        <v>0.9713272751852231</v>
      </c>
    </row>
    <row r="8" spans="1:7" ht="12.75" customHeight="1">
      <c r="A8" s="3" t="s">
        <v>7</v>
      </c>
      <c r="B8" s="40">
        <v>430</v>
      </c>
      <c r="C8" s="40">
        <v>0</v>
      </c>
      <c r="D8" s="47" t="s">
        <v>36</v>
      </c>
      <c r="E8" s="42">
        <v>801249</v>
      </c>
      <c r="F8" s="43">
        <v>779854</v>
      </c>
      <c r="G8" s="44">
        <f>F8/E8*100%</f>
        <v>0.9732979385933711</v>
      </c>
    </row>
    <row r="9" spans="1:7" ht="12.75">
      <c r="A9" s="3" t="s">
        <v>7</v>
      </c>
      <c r="B9" s="40">
        <v>605</v>
      </c>
      <c r="C9" s="40">
        <v>0</v>
      </c>
      <c r="D9" s="47" t="s">
        <v>30</v>
      </c>
      <c r="E9" s="42">
        <v>108600</v>
      </c>
      <c r="F9" s="43">
        <v>103907.15</v>
      </c>
      <c r="G9" s="44">
        <f>F9/E9*100%</f>
        <v>0.956787753222836</v>
      </c>
    </row>
    <row r="10" spans="1:7" ht="12.75">
      <c r="A10" s="31"/>
      <c r="B10" s="45"/>
      <c r="C10" s="45"/>
      <c r="D10" s="13" t="s">
        <v>28</v>
      </c>
      <c r="E10" s="38">
        <f>SUM(E11)</f>
        <v>19069</v>
      </c>
      <c r="F10" s="38">
        <f>SUM(F11)</f>
        <v>19068.37</v>
      </c>
      <c r="G10" s="39">
        <f aca="true" t="shared" si="0" ref="G10:G73">F10/E10*100%</f>
        <v>0.9999669620850594</v>
      </c>
    </row>
    <row r="11" spans="1:8" ht="25.5">
      <c r="A11" s="3" t="s">
        <v>8</v>
      </c>
      <c r="B11" s="40">
        <v>285</v>
      </c>
      <c r="C11" s="40">
        <v>0</v>
      </c>
      <c r="D11" s="9" t="s">
        <v>31</v>
      </c>
      <c r="E11" s="46">
        <v>19069</v>
      </c>
      <c r="F11" s="46">
        <v>19068.37</v>
      </c>
      <c r="G11" s="44">
        <f t="shared" si="0"/>
        <v>0.9999669620850594</v>
      </c>
      <c r="H11" s="24"/>
    </row>
    <row r="12" spans="1:7" ht="12.75">
      <c r="A12" s="31"/>
      <c r="B12" s="45"/>
      <c r="C12" s="45"/>
      <c r="D12" s="13" t="s">
        <v>29</v>
      </c>
      <c r="E12" s="38">
        <f>SUM(E13:E18)</f>
        <v>631304</v>
      </c>
      <c r="F12" s="38">
        <f>SUM(F13:F18)</f>
        <v>631215.24</v>
      </c>
      <c r="G12" s="39">
        <f t="shared" si="0"/>
        <v>0.9998594021263923</v>
      </c>
    </row>
    <row r="13" spans="1:7" ht="12.75">
      <c r="A13" s="3" t="s">
        <v>9</v>
      </c>
      <c r="B13" s="40">
        <v>401</v>
      </c>
      <c r="C13" s="40">
        <v>0</v>
      </c>
      <c r="D13" s="47" t="s">
        <v>86</v>
      </c>
      <c r="E13" s="43">
        <v>5478</v>
      </c>
      <c r="F13" s="43">
        <v>5478</v>
      </c>
      <c r="G13" s="44">
        <f t="shared" si="0"/>
        <v>1</v>
      </c>
    </row>
    <row r="14" spans="1:7" ht="12.75">
      <c r="A14" s="3" t="s">
        <v>9</v>
      </c>
      <c r="B14" s="40">
        <v>411</v>
      </c>
      <c r="C14" s="40">
        <v>0</v>
      </c>
      <c r="D14" s="47" t="s">
        <v>33</v>
      </c>
      <c r="E14" s="43">
        <v>938</v>
      </c>
      <c r="F14" s="43">
        <v>936.73</v>
      </c>
      <c r="G14" s="44">
        <f t="shared" si="0"/>
        <v>0.9986460554371003</v>
      </c>
    </row>
    <row r="15" spans="1:7" ht="12.75">
      <c r="A15" s="3" t="s">
        <v>9</v>
      </c>
      <c r="B15" s="40">
        <v>412</v>
      </c>
      <c r="C15" s="40">
        <v>0</v>
      </c>
      <c r="D15" s="47" t="s">
        <v>34</v>
      </c>
      <c r="E15" s="43">
        <v>135</v>
      </c>
      <c r="F15" s="43">
        <v>127.4</v>
      </c>
      <c r="G15" s="44">
        <f t="shared" si="0"/>
        <v>0.9437037037037037</v>
      </c>
    </row>
    <row r="16" spans="1:7" ht="12.75">
      <c r="A16" s="3" t="s">
        <v>9</v>
      </c>
      <c r="B16" s="40">
        <v>421</v>
      </c>
      <c r="C16" s="40">
        <v>0</v>
      </c>
      <c r="D16" s="47" t="s">
        <v>35</v>
      </c>
      <c r="E16" s="43">
        <v>3314</v>
      </c>
      <c r="F16" s="43">
        <v>3311.19</v>
      </c>
      <c r="G16" s="44">
        <f t="shared" si="0"/>
        <v>0.999152082076041</v>
      </c>
    </row>
    <row r="17" spans="1:7" ht="12.75">
      <c r="A17" s="3" t="s">
        <v>9</v>
      </c>
      <c r="B17" s="40">
        <v>430</v>
      </c>
      <c r="C17" s="40">
        <v>0</v>
      </c>
      <c r="D17" s="47" t="s">
        <v>36</v>
      </c>
      <c r="E17" s="43">
        <v>2248</v>
      </c>
      <c r="F17" s="43">
        <v>2171.05</v>
      </c>
      <c r="G17" s="44">
        <f t="shared" si="0"/>
        <v>0.9657695729537368</v>
      </c>
    </row>
    <row r="18" spans="1:7" ht="12.75">
      <c r="A18" s="3" t="s">
        <v>9</v>
      </c>
      <c r="B18" s="40">
        <v>443</v>
      </c>
      <c r="C18" s="40">
        <v>0</v>
      </c>
      <c r="D18" s="47" t="s">
        <v>38</v>
      </c>
      <c r="E18" s="43">
        <v>619191</v>
      </c>
      <c r="F18" s="43">
        <v>619190.87</v>
      </c>
      <c r="G18" s="44">
        <f t="shared" si="0"/>
        <v>0.9999997900486279</v>
      </c>
    </row>
    <row r="19" spans="1:7" ht="12.75">
      <c r="A19" s="48"/>
      <c r="B19" s="48"/>
      <c r="C19" s="48"/>
      <c r="D19" s="49" t="s">
        <v>11</v>
      </c>
      <c r="E19" s="50">
        <f>SUM(E20,E26)</f>
        <v>478419</v>
      </c>
      <c r="F19" s="50">
        <f>SUM(F20,F26,)</f>
        <v>464917.24</v>
      </c>
      <c r="G19" s="34">
        <f t="shared" si="0"/>
        <v>0.9717783783670799</v>
      </c>
    </row>
    <row r="20" spans="1:7" ht="12.75">
      <c r="A20" s="45"/>
      <c r="B20" s="45"/>
      <c r="C20" s="45"/>
      <c r="D20" s="14" t="s">
        <v>40</v>
      </c>
      <c r="E20" s="38">
        <f>SUM(E21:E25)</f>
        <v>387863</v>
      </c>
      <c r="F20" s="38">
        <f>SUM(F21:F25)</f>
        <v>387246.48</v>
      </c>
      <c r="G20" s="39">
        <f t="shared" si="0"/>
        <v>0.9984104696761484</v>
      </c>
    </row>
    <row r="21" spans="1:7" ht="12.75">
      <c r="A21" s="45">
        <v>60016</v>
      </c>
      <c r="B21" s="45">
        <v>417</v>
      </c>
      <c r="C21" s="45">
        <v>0</v>
      </c>
      <c r="D21" s="21" t="s">
        <v>84</v>
      </c>
      <c r="E21" s="52">
        <v>350</v>
      </c>
      <c r="F21" s="52">
        <v>0</v>
      </c>
      <c r="G21" s="44">
        <v>0</v>
      </c>
    </row>
    <row r="22" spans="1:7" ht="12.75">
      <c r="A22" s="40">
        <v>60016</v>
      </c>
      <c r="B22" s="40">
        <v>421</v>
      </c>
      <c r="C22" s="40">
        <v>0</v>
      </c>
      <c r="D22" s="47" t="s">
        <v>35</v>
      </c>
      <c r="E22" s="43">
        <v>4479</v>
      </c>
      <c r="F22" s="43">
        <v>4400.83</v>
      </c>
      <c r="G22" s="44">
        <f t="shared" si="0"/>
        <v>0.9825474436258094</v>
      </c>
    </row>
    <row r="23" spans="1:7" ht="12.75">
      <c r="A23" s="40">
        <v>60016</v>
      </c>
      <c r="B23" s="40">
        <v>427</v>
      </c>
      <c r="C23" s="40">
        <v>0</v>
      </c>
      <c r="D23" s="47" t="s">
        <v>83</v>
      </c>
      <c r="E23" s="43">
        <v>162720</v>
      </c>
      <c r="F23" s="43">
        <v>162533.12</v>
      </c>
      <c r="G23" s="44">
        <f t="shared" si="0"/>
        <v>0.9988515240904621</v>
      </c>
    </row>
    <row r="24" spans="1:7" ht="12.75">
      <c r="A24" s="40">
        <v>60016</v>
      </c>
      <c r="B24" s="40">
        <v>443</v>
      </c>
      <c r="C24" s="40">
        <v>0</v>
      </c>
      <c r="D24" s="47" t="s">
        <v>38</v>
      </c>
      <c r="E24" s="43">
        <v>543</v>
      </c>
      <c r="F24" s="43">
        <v>542.5</v>
      </c>
      <c r="G24" s="44">
        <f t="shared" si="0"/>
        <v>0.9990791896869244</v>
      </c>
    </row>
    <row r="25" spans="1:7" ht="12.75">
      <c r="A25" s="40">
        <v>60016</v>
      </c>
      <c r="B25" s="40">
        <v>605</v>
      </c>
      <c r="C25" s="40">
        <v>0</v>
      </c>
      <c r="D25" s="47" t="s">
        <v>30</v>
      </c>
      <c r="E25" s="43">
        <v>219771</v>
      </c>
      <c r="F25" s="43">
        <v>219770.03</v>
      </c>
      <c r="G25" s="44">
        <f t="shared" si="0"/>
        <v>0.9999955863148459</v>
      </c>
    </row>
    <row r="26" spans="1:7" ht="12.75">
      <c r="A26" s="45"/>
      <c r="B26" s="45"/>
      <c r="C26" s="45"/>
      <c r="D26" s="14" t="s">
        <v>41</v>
      </c>
      <c r="E26" s="38">
        <f>SUM(E27:E28)</f>
        <v>90556</v>
      </c>
      <c r="F26" s="38">
        <f>SUM(F27:F28)</f>
        <v>77670.76</v>
      </c>
      <c r="G26" s="51">
        <f t="shared" si="0"/>
        <v>0.8577097044922478</v>
      </c>
    </row>
    <row r="27" spans="1:7" ht="12.75">
      <c r="A27" s="40">
        <v>60017</v>
      </c>
      <c r="B27" s="40">
        <v>605</v>
      </c>
      <c r="C27" s="40">
        <v>7</v>
      </c>
      <c r="D27" s="47" t="s">
        <v>30</v>
      </c>
      <c r="E27" s="46">
        <v>61556</v>
      </c>
      <c r="F27" s="46">
        <v>50197.57</v>
      </c>
      <c r="G27" s="44">
        <f>F27/E27*100%</f>
        <v>0.8154781012411463</v>
      </c>
    </row>
    <row r="28" spans="1:7" ht="12.75">
      <c r="A28" s="40">
        <v>60017</v>
      </c>
      <c r="B28" s="40">
        <v>605</v>
      </c>
      <c r="C28" s="40">
        <v>9</v>
      </c>
      <c r="D28" s="47" t="s">
        <v>30</v>
      </c>
      <c r="E28" s="46">
        <v>29000</v>
      </c>
      <c r="F28" s="46">
        <v>27473.19</v>
      </c>
      <c r="G28" s="44">
        <f>F28/E28*100%</f>
        <v>0.9473513793103447</v>
      </c>
    </row>
    <row r="29" spans="1:7" ht="12.75">
      <c r="A29" s="48"/>
      <c r="B29" s="48"/>
      <c r="C29" s="48"/>
      <c r="D29" s="49" t="s">
        <v>12</v>
      </c>
      <c r="E29" s="50">
        <f>SUM(E30)</f>
        <v>29100</v>
      </c>
      <c r="F29" s="50">
        <f>SUM(F30)</f>
        <v>28341.41</v>
      </c>
      <c r="G29" s="34">
        <f t="shared" si="0"/>
        <v>0.9739316151202749</v>
      </c>
    </row>
    <row r="30" spans="1:7" ht="12.75">
      <c r="A30" s="45"/>
      <c r="B30" s="45"/>
      <c r="C30" s="45"/>
      <c r="D30" s="15" t="s">
        <v>42</v>
      </c>
      <c r="E30" s="38">
        <f>SUM(E31:E34)</f>
        <v>29100</v>
      </c>
      <c r="F30" s="38">
        <f>SUM(F31:F34)</f>
        <v>28341.41</v>
      </c>
      <c r="G30" s="39">
        <f t="shared" si="0"/>
        <v>0.9739316151202749</v>
      </c>
    </row>
    <row r="31" spans="1:7" ht="12.75">
      <c r="A31" s="40">
        <v>63003</v>
      </c>
      <c r="B31" s="45">
        <v>417</v>
      </c>
      <c r="C31" s="45">
        <v>0</v>
      </c>
      <c r="D31" s="26" t="s">
        <v>84</v>
      </c>
      <c r="E31" s="52">
        <v>1000</v>
      </c>
      <c r="F31" s="52">
        <v>450</v>
      </c>
      <c r="G31" s="44">
        <f t="shared" si="0"/>
        <v>0.45</v>
      </c>
    </row>
    <row r="32" spans="1:7" ht="12.75">
      <c r="A32" s="40">
        <v>63003</v>
      </c>
      <c r="B32" s="40">
        <v>421</v>
      </c>
      <c r="C32" s="40">
        <v>0</v>
      </c>
      <c r="D32" s="47" t="s">
        <v>35</v>
      </c>
      <c r="E32" s="43">
        <v>5000</v>
      </c>
      <c r="F32" s="43">
        <v>4930.82</v>
      </c>
      <c r="G32" s="44">
        <f t="shared" si="0"/>
        <v>0.9861639999999999</v>
      </c>
    </row>
    <row r="33" spans="1:7" ht="12.75">
      <c r="A33" s="40">
        <v>63003</v>
      </c>
      <c r="B33" s="40">
        <v>430</v>
      </c>
      <c r="C33" s="40">
        <v>0</v>
      </c>
      <c r="D33" s="47" t="s">
        <v>36</v>
      </c>
      <c r="E33" s="43">
        <v>21100</v>
      </c>
      <c r="F33" s="43">
        <v>21094.8</v>
      </c>
      <c r="G33" s="44">
        <f t="shared" si="0"/>
        <v>0.9997535545023696</v>
      </c>
    </row>
    <row r="34" spans="1:7" s="11" customFormat="1" ht="12.75">
      <c r="A34" s="40">
        <v>63003</v>
      </c>
      <c r="B34" s="40">
        <v>442</v>
      </c>
      <c r="C34" s="40">
        <v>0</v>
      </c>
      <c r="D34" s="47" t="s">
        <v>85</v>
      </c>
      <c r="E34" s="43">
        <v>2000</v>
      </c>
      <c r="F34" s="43">
        <v>1865.79</v>
      </c>
      <c r="G34" s="44">
        <f t="shared" si="0"/>
        <v>0.932895</v>
      </c>
    </row>
    <row r="35" spans="1:7" s="11" customFormat="1" ht="12.75">
      <c r="A35" s="48"/>
      <c r="B35" s="48"/>
      <c r="C35" s="48"/>
      <c r="D35" s="49" t="s">
        <v>13</v>
      </c>
      <c r="E35" s="50">
        <f>SUM(E36+E46)</f>
        <v>259584</v>
      </c>
      <c r="F35" s="50">
        <f>SUM(F36+F46)</f>
        <v>247790.58000000002</v>
      </c>
      <c r="G35" s="34">
        <f t="shared" si="0"/>
        <v>0.9545680011094675</v>
      </c>
    </row>
    <row r="36" spans="1:7" s="11" customFormat="1" ht="12.75">
      <c r="A36" s="45"/>
      <c r="B36" s="45"/>
      <c r="C36" s="45"/>
      <c r="D36" s="15" t="s">
        <v>117</v>
      </c>
      <c r="E36" s="53">
        <f>SUM(E37:E45)</f>
        <v>246984</v>
      </c>
      <c r="F36" s="53">
        <f>SUM(F37:F45)</f>
        <v>239924.83000000002</v>
      </c>
      <c r="G36" s="39">
        <f t="shared" si="0"/>
        <v>0.9714185129401095</v>
      </c>
    </row>
    <row r="37" spans="1:7" ht="12.75">
      <c r="A37" s="45">
        <v>70005</v>
      </c>
      <c r="B37" s="45">
        <v>417</v>
      </c>
      <c r="C37" s="45">
        <v>0</v>
      </c>
      <c r="D37" s="21" t="s">
        <v>84</v>
      </c>
      <c r="E37" s="52">
        <v>4078</v>
      </c>
      <c r="F37" s="52">
        <v>4078</v>
      </c>
      <c r="G37" s="44">
        <f t="shared" si="0"/>
        <v>1</v>
      </c>
    </row>
    <row r="38" spans="1:7" ht="12.75">
      <c r="A38" s="45">
        <v>70005</v>
      </c>
      <c r="B38" s="45">
        <v>411</v>
      </c>
      <c r="C38" s="45">
        <v>0</v>
      </c>
      <c r="D38" s="21" t="s">
        <v>33</v>
      </c>
      <c r="E38" s="52">
        <v>697</v>
      </c>
      <c r="F38" s="52">
        <v>697</v>
      </c>
      <c r="G38" s="44">
        <f t="shared" si="0"/>
        <v>1</v>
      </c>
    </row>
    <row r="39" spans="1:7" ht="12.75">
      <c r="A39" s="45">
        <v>70005</v>
      </c>
      <c r="B39" s="45">
        <v>412</v>
      </c>
      <c r="C39" s="45">
        <v>0</v>
      </c>
      <c r="D39" s="21" t="s">
        <v>34</v>
      </c>
      <c r="E39" s="52">
        <v>100</v>
      </c>
      <c r="F39" s="52">
        <v>100</v>
      </c>
      <c r="G39" s="44">
        <f t="shared" si="0"/>
        <v>1</v>
      </c>
    </row>
    <row r="40" spans="1:7" ht="12.75">
      <c r="A40" s="45">
        <v>70005</v>
      </c>
      <c r="B40" s="45">
        <v>417</v>
      </c>
      <c r="C40" s="45">
        <v>0</v>
      </c>
      <c r="D40" s="21" t="s">
        <v>84</v>
      </c>
      <c r="E40" s="52">
        <v>1000</v>
      </c>
      <c r="F40" s="52">
        <v>978</v>
      </c>
      <c r="G40" s="44">
        <f t="shared" si="0"/>
        <v>0.978</v>
      </c>
    </row>
    <row r="41" spans="1:7" ht="12.75">
      <c r="A41" s="45">
        <v>70005</v>
      </c>
      <c r="B41" s="45">
        <v>421</v>
      </c>
      <c r="C41" s="45">
        <v>0</v>
      </c>
      <c r="D41" s="21" t="s">
        <v>35</v>
      </c>
      <c r="E41" s="52">
        <v>55919</v>
      </c>
      <c r="F41" s="52">
        <v>52855.4</v>
      </c>
      <c r="G41" s="44">
        <f>F41/E41*100%</f>
        <v>0.9452136125467194</v>
      </c>
    </row>
    <row r="42" spans="1:7" ht="12.75">
      <c r="A42" s="45">
        <v>70005</v>
      </c>
      <c r="B42" s="45">
        <v>426</v>
      </c>
      <c r="C42" s="45">
        <v>0</v>
      </c>
      <c r="D42" s="47" t="s">
        <v>90</v>
      </c>
      <c r="E42" s="52">
        <v>6500</v>
      </c>
      <c r="F42" s="52">
        <v>6480.89</v>
      </c>
      <c r="G42" s="44">
        <f t="shared" si="0"/>
        <v>0.9970600000000001</v>
      </c>
    </row>
    <row r="43" spans="1:7" ht="12.75">
      <c r="A43" s="45">
        <v>70005</v>
      </c>
      <c r="B43" s="45">
        <v>427</v>
      </c>
      <c r="C43" s="45">
        <v>0</v>
      </c>
      <c r="D43" s="47" t="s">
        <v>83</v>
      </c>
      <c r="E43" s="52">
        <v>63565</v>
      </c>
      <c r="F43" s="52">
        <v>63227.69</v>
      </c>
      <c r="G43" s="44">
        <f t="shared" si="0"/>
        <v>0.9946934633839377</v>
      </c>
    </row>
    <row r="44" spans="1:7" ht="12.75">
      <c r="A44" s="45">
        <v>70005</v>
      </c>
      <c r="B44" s="45">
        <v>430</v>
      </c>
      <c r="C44" s="45">
        <v>0</v>
      </c>
      <c r="D44" s="21" t="s">
        <v>36</v>
      </c>
      <c r="E44" s="52">
        <v>52125</v>
      </c>
      <c r="F44" s="52">
        <v>52082</v>
      </c>
      <c r="G44" s="44">
        <f t="shared" si="0"/>
        <v>0.9991750599520384</v>
      </c>
    </row>
    <row r="45" spans="1:7" ht="12.75">
      <c r="A45" s="65">
        <v>70005</v>
      </c>
      <c r="B45" s="65">
        <v>605</v>
      </c>
      <c r="C45" s="65">
        <v>0</v>
      </c>
      <c r="D45" s="66" t="s">
        <v>30</v>
      </c>
      <c r="E45" s="67">
        <v>63000</v>
      </c>
      <c r="F45" s="67">
        <v>59425.85</v>
      </c>
      <c r="G45" s="44">
        <f t="shared" si="0"/>
        <v>0.9432674603174603</v>
      </c>
    </row>
    <row r="46" spans="1:7" ht="12.75">
      <c r="A46" s="45"/>
      <c r="B46" s="45"/>
      <c r="C46" s="45"/>
      <c r="D46" s="15" t="s">
        <v>134</v>
      </c>
      <c r="E46" s="38">
        <f>SUM(E47:E49)</f>
        <v>12600</v>
      </c>
      <c r="F46" s="38">
        <f>SUM(F47:F49)</f>
        <v>7865.75</v>
      </c>
      <c r="G46" s="39">
        <f>F46/E46*100%</f>
        <v>0.624265873015873</v>
      </c>
    </row>
    <row r="47" spans="1:7" ht="12.75">
      <c r="A47" s="40">
        <v>70095</v>
      </c>
      <c r="B47" s="45">
        <v>421</v>
      </c>
      <c r="C47" s="45">
        <v>0</v>
      </c>
      <c r="D47" s="26" t="s">
        <v>35</v>
      </c>
      <c r="E47" s="52">
        <v>8000</v>
      </c>
      <c r="F47" s="52">
        <v>3982.35</v>
      </c>
      <c r="G47" s="44">
        <f>F47/E47*100%</f>
        <v>0.49779375</v>
      </c>
    </row>
    <row r="48" spans="1:7" ht="12.75">
      <c r="A48" s="40">
        <v>70095</v>
      </c>
      <c r="B48" s="40">
        <v>426</v>
      </c>
      <c r="C48" s="40">
        <v>0</v>
      </c>
      <c r="D48" s="47" t="s">
        <v>90</v>
      </c>
      <c r="E48" s="43">
        <v>2500</v>
      </c>
      <c r="F48" s="43">
        <v>1793.5</v>
      </c>
      <c r="G48" s="44">
        <f>F48/E48*100%</f>
        <v>0.7174</v>
      </c>
    </row>
    <row r="49" spans="1:7" ht="12.75">
      <c r="A49" s="40">
        <v>70095</v>
      </c>
      <c r="B49" s="40">
        <v>430</v>
      </c>
      <c r="C49" s="40">
        <v>0</v>
      </c>
      <c r="D49" s="47" t="s">
        <v>36</v>
      </c>
      <c r="E49" s="43">
        <v>2100</v>
      </c>
      <c r="F49" s="43">
        <v>2089.9</v>
      </c>
      <c r="G49" s="44">
        <f>F49/E49*100%</f>
        <v>0.9951904761904762</v>
      </c>
    </row>
    <row r="50" spans="1:7" ht="12.75">
      <c r="A50" s="54"/>
      <c r="B50" s="54"/>
      <c r="C50" s="54"/>
      <c r="D50" s="55" t="s">
        <v>14</v>
      </c>
      <c r="E50" s="56">
        <f>SUM(E51,E53)</f>
        <v>91000</v>
      </c>
      <c r="F50" s="56">
        <f>SUM(F51,F53)</f>
        <v>90576.41</v>
      </c>
      <c r="G50" s="34">
        <f t="shared" si="0"/>
        <v>0.9953451648351649</v>
      </c>
    </row>
    <row r="51" spans="1:7" ht="12.75">
      <c r="A51" s="45"/>
      <c r="B51" s="45"/>
      <c r="C51" s="45"/>
      <c r="D51" s="15" t="s">
        <v>43</v>
      </c>
      <c r="E51" s="38">
        <f>SUM(E52)</f>
        <v>90000</v>
      </c>
      <c r="F51" s="38">
        <f>SUM(F52)</f>
        <v>89593.21</v>
      </c>
      <c r="G51" s="39">
        <f t="shared" si="0"/>
        <v>0.9954801111111112</v>
      </c>
    </row>
    <row r="52" spans="1:7" ht="12.75">
      <c r="A52" s="57">
        <v>71014</v>
      </c>
      <c r="B52" s="57">
        <v>430</v>
      </c>
      <c r="C52" s="57">
        <v>0</v>
      </c>
      <c r="D52" s="41" t="s">
        <v>36</v>
      </c>
      <c r="E52" s="52">
        <v>90000</v>
      </c>
      <c r="F52" s="52">
        <v>89593.21</v>
      </c>
      <c r="G52" s="44">
        <f t="shared" si="0"/>
        <v>0.9954801111111112</v>
      </c>
    </row>
    <row r="53" spans="1:7" ht="12.75">
      <c r="A53" s="45"/>
      <c r="B53" s="45"/>
      <c r="C53" s="45"/>
      <c r="D53" s="14" t="s">
        <v>44</v>
      </c>
      <c r="E53" s="38">
        <f>SUM(E54)</f>
        <v>1000</v>
      </c>
      <c r="F53" s="38">
        <f>SUM(F54)</f>
        <v>983.2</v>
      </c>
      <c r="G53" s="39">
        <f t="shared" si="0"/>
        <v>0.9832000000000001</v>
      </c>
    </row>
    <row r="54" spans="1:7" s="11" customFormat="1" ht="12.75">
      <c r="A54" s="58">
        <v>71035</v>
      </c>
      <c r="B54" s="58">
        <v>430</v>
      </c>
      <c r="C54" s="58">
        <v>0</v>
      </c>
      <c r="D54" s="41" t="s">
        <v>36</v>
      </c>
      <c r="E54" s="46">
        <v>1000</v>
      </c>
      <c r="F54" s="46">
        <v>983.2</v>
      </c>
      <c r="G54" s="44">
        <f t="shared" si="0"/>
        <v>0.9832000000000001</v>
      </c>
    </row>
    <row r="55" spans="1:7" ht="12.75">
      <c r="A55" s="48"/>
      <c r="B55" s="48"/>
      <c r="C55" s="48"/>
      <c r="D55" s="49" t="s">
        <v>15</v>
      </c>
      <c r="E55" s="50">
        <f>SUM(E56,E60,E67,E94)</f>
        <v>2335678</v>
      </c>
      <c r="F55" s="50">
        <f>SUM(F56,F60,F67,F94)</f>
        <v>2260422.09</v>
      </c>
      <c r="G55" s="34">
        <f t="shared" si="0"/>
        <v>0.9677798437969617</v>
      </c>
    </row>
    <row r="56" spans="1:7" ht="12.75">
      <c r="A56" s="45"/>
      <c r="B56" s="45"/>
      <c r="C56" s="45"/>
      <c r="D56" s="15" t="s">
        <v>45</v>
      </c>
      <c r="E56" s="38">
        <f>SUM(E57:E59)</f>
        <v>54300</v>
      </c>
      <c r="F56" s="38">
        <f>SUM(F57:F59)</f>
        <v>54300</v>
      </c>
      <c r="G56" s="39">
        <f t="shared" si="0"/>
        <v>1</v>
      </c>
    </row>
    <row r="57" spans="1:7" s="12" customFormat="1" ht="12.75">
      <c r="A57" s="40">
        <v>75011</v>
      </c>
      <c r="B57" s="40">
        <v>401</v>
      </c>
      <c r="C57" s="40">
        <v>0</v>
      </c>
      <c r="D57" s="47" t="s">
        <v>86</v>
      </c>
      <c r="E57" s="43">
        <v>45422</v>
      </c>
      <c r="F57" s="43">
        <v>45422</v>
      </c>
      <c r="G57" s="44">
        <f t="shared" si="0"/>
        <v>1</v>
      </c>
    </row>
    <row r="58" spans="1:7" ht="12.75">
      <c r="A58" s="40">
        <v>75011</v>
      </c>
      <c r="B58" s="40">
        <v>411</v>
      </c>
      <c r="C58" s="40">
        <v>0</v>
      </c>
      <c r="D58" s="47" t="s">
        <v>33</v>
      </c>
      <c r="E58" s="43">
        <v>7766</v>
      </c>
      <c r="F58" s="43">
        <v>7766</v>
      </c>
      <c r="G58" s="44">
        <f t="shared" si="0"/>
        <v>1</v>
      </c>
    </row>
    <row r="59" spans="1:7" ht="12.75">
      <c r="A59" s="40">
        <v>75011</v>
      </c>
      <c r="B59" s="40">
        <v>412</v>
      </c>
      <c r="C59" s="40">
        <v>0</v>
      </c>
      <c r="D59" s="47" t="s">
        <v>34</v>
      </c>
      <c r="E59" s="43">
        <v>1112</v>
      </c>
      <c r="F59" s="43">
        <v>1112</v>
      </c>
      <c r="G59" s="44">
        <f t="shared" si="0"/>
        <v>1</v>
      </c>
    </row>
    <row r="60" spans="1:7" ht="12.75">
      <c r="A60" s="45"/>
      <c r="B60" s="45"/>
      <c r="C60" s="45"/>
      <c r="D60" s="14" t="s">
        <v>46</v>
      </c>
      <c r="E60" s="38">
        <f>SUM(E61:E66)</f>
        <v>140215</v>
      </c>
      <c r="F60" s="38">
        <f>SUM(F61:F66)</f>
        <v>139613.61</v>
      </c>
      <c r="G60" s="39">
        <f t="shared" si="0"/>
        <v>0.9957109439075704</v>
      </c>
    </row>
    <row r="61" spans="1:7" ht="12.75">
      <c r="A61" s="40">
        <v>75022</v>
      </c>
      <c r="B61" s="40">
        <v>303</v>
      </c>
      <c r="C61" s="40">
        <v>0</v>
      </c>
      <c r="D61" s="47" t="s">
        <v>87</v>
      </c>
      <c r="E61" s="43">
        <v>103450</v>
      </c>
      <c r="F61" s="43">
        <v>103423</v>
      </c>
      <c r="G61" s="44">
        <f t="shared" si="0"/>
        <v>0.9997390043499275</v>
      </c>
    </row>
    <row r="62" spans="1:7" ht="12.75">
      <c r="A62" s="40">
        <v>75022</v>
      </c>
      <c r="B62" s="40">
        <v>417</v>
      </c>
      <c r="C62" s="40">
        <v>0</v>
      </c>
      <c r="D62" s="47" t="s">
        <v>84</v>
      </c>
      <c r="E62" s="43">
        <v>1000</v>
      </c>
      <c r="F62" s="43">
        <v>1000</v>
      </c>
      <c r="G62" s="44">
        <f t="shared" si="0"/>
        <v>1</v>
      </c>
    </row>
    <row r="63" spans="1:7" ht="12.75">
      <c r="A63" s="40">
        <v>75022</v>
      </c>
      <c r="B63" s="40">
        <v>421</v>
      </c>
      <c r="C63" s="40">
        <v>0</v>
      </c>
      <c r="D63" s="47" t="s">
        <v>35</v>
      </c>
      <c r="E63" s="43">
        <v>7700</v>
      </c>
      <c r="F63" s="43">
        <v>7690.07</v>
      </c>
      <c r="G63" s="44">
        <f t="shared" si="0"/>
        <v>0.9987103896103896</v>
      </c>
    </row>
    <row r="64" spans="1:7" ht="12.75">
      <c r="A64" s="40">
        <v>75022</v>
      </c>
      <c r="B64" s="40">
        <v>430</v>
      </c>
      <c r="C64" s="40">
        <v>0</v>
      </c>
      <c r="D64" s="47" t="s">
        <v>36</v>
      </c>
      <c r="E64" s="43">
        <v>26965</v>
      </c>
      <c r="F64" s="43">
        <v>26724.43</v>
      </c>
      <c r="G64" s="44">
        <f t="shared" si="0"/>
        <v>0.9910784350083441</v>
      </c>
    </row>
    <row r="65" spans="1:7" s="11" customFormat="1" ht="12.75">
      <c r="A65" s="40">
        <v>75022</v>
      </c>
      <c r="B65" s="40">
        <v>441</v>
      </c>
      <c r="C65" s="40">
        <v>0</v>
      </c>
      <c r="D65" s="47" t="s">
        <v>37</v>
      </c>
      <c r="E65" s="43">
        <v>500</v>
      </c>
      <c r="F65" s="43">
        <v>286.11</v>
      </c>
      <c r="G65" s="44">
        <f t="shared" si="0"/>
        <v>0.5722200000000001</v>
      </c>
    </row>
    <row r="66" spans="1:7" ht="12.75">
      <c r="A66" s="40">
        <v>75022</v>
      </c>
      <c r="B66" s="40">
        <v>470</v>
      </c>
      <c r="C66" s="40">
        <v>0</v>
      </c>
      <c r="D66" s="47" t="s">
        <v>126</v>
      </c>
      <c r="E66" s="43">
        <v>600</v>
      </c>
      <c r="F66" s="43">
        <v>490</v>
      </c>
      <c r="G66" s="44">
        <f t="shared" si="0"/>
        <v>0.8166666666666667</v>
      </c>
    </row>
    <row r="67" spans="1:7" ht="12.75">
      <c r="A67" s="45"/>
      <c r="B67" s="45"/>
      <c r="C67" s="45"/>
      <c r="D67" s="14" t="s">
        <v>47</v>
      </c>
      <c r="E67" s="38">
        <f>SUM(E68:E93)</f>
        <v>2032587</v>
      </c>
      <c r="F67" s="38">
        <f>SUM(F68:F93)</f>
        <v>1958639.4799999997</v>
      </c>
      <c r="G67" s="39">
        <f t="shared" si="0"/>
        <v>0.9636190136018776</v>
      </c>
    </row>
    <row r="68" spans="1:7" ht="12.75">
      <c r="A68" s="40">
        <v>75023</v>
      </c>
      <c r="B68" s="40">
        <v>401</v>
      </c>
      <c r="C68" s="40">
        <v>0</v>
      </c>
      <c r="D68" s="47" t="s">
        <v>86</v>
      </c>
      <c r="E68" s="43">
        <v>1113339</v>
      </c>
      <c r="F68" s="43">
        <v>1107750.5</v>
      </c>
      <c r="G68" s="44">
        <f t="shared" si="0"/>
        <v>0.9949804147703439</v>
      </c>
    </row>
    <row r="69" spans="1:7" ht="12.75">
      <c r="A69" s="40">
        <v>75023</v>
      </c>
      <c r="B69" s="40">
        <v>404</v>
      </c>
      <c r="C69" s="40">
        <v>0</v>
      </c>
      <c r="D69" s="47" t="s">
        <v>88</v>
      </c>
      <c r="E69" s="43">
        <v>87414</v>
      </c>
      <c r="F69" s="43">
        <v>87413.86</v>
      </c>
      <c r="G69" s="44">
        <f t="shared" si="0"/>
        <v>0.9999983984258815</v>
      </c>
    </row>
    <row r="70" spans="1:7" ht="12.75">
      <c r="A70" s="40">
        <v>75023</v>
      </c>
      <c r="B70" s="40">
        <v>411</v>
      </c>
      <c r="C70" s="40">
        <v>0</v>
      </c>
      <c r="D70" s="47" t="s">
        <v>33</v>
      </c>
      <c r="E70" s="43">
        <v>176844</v>
      </c>
      <c r="F70" s="43">
        <v>176792.08</v>
      </c>
      <c r="G70" s="44">
        <f t="shared" si="0"/>
        <v>0.9997064079075343</v>
      </c>
    </row>
    <row r="71" spans="1:7" ht="12.75">
      <c r="A71" s="40">
        <v>75023</v>
      </c>
      <c r="B71" s="40">
        <v>412</v>
      </c>
      <c r="C71" s="40">
        <v>0</v>
      </c>
      <c r="D71" s="47" t="s">
        <v>34</v>
      </c>
      <c r="E71" s="43">
        <v>22768</v>
      </c>
      <c r="F71" s="43">
        <v>22640.59</v>
      </c>
      <c r="G71" s="44">
        <f t="shared" si="0"/>
        <v>0.9944039880534083</v>
      </c>
    </row>
    <row r="72" spans="1:7" ht="12.75">
      <c r="A72" s="40">
        <v>75023</v>
      </c>
      <c r="B72" s="40">
        <v>414</v>
      </c>
      <c r="C72" s="40">
        <v>0</v>
      </c>
      <c r="D72" s="47" t="s">
        <v>89</v>
      </c>
      <c r="E72" s="43">
        <v>800</v>
      </c>
      <c r="F72" s="43">
        <v>758</v>
      </c>
      <c r="G72" s="44">
        <f t="shared" si="0"/>
        <v>0.9475</v>
      </c>
    </row>
    <row r="73" spans="1:7" ht="12.75">
      <c r="A73" s="40">
        <v>75023</v>
      </c>
      <c r="B73" s="40">
        <v>417</v>
      </c>
      <c r="C73" s="40">
        <v>0</v>
      </c>
      <c r="D73" s="47" t="s">
        <v>84</v>
      </c>
      <c r="E73" s="43">
        <v>35117</v>
      </c>
      <c r="F73" s="43">
        <v>34061.98</v>
      </c>
      <c r="G73" s="44">
        <f t="shared" si="0"/>
        <v>0.9699570008827634</v>
      </c>
    </row>
    <row r="74" spans="1:7" ht="12.75">
      <c r="A74" s="40">
        <v>75023</v>
      </c>
      <c r="B74" s="40">
        <v>421</v>
      </c>
      <c r="C74" s="40">
        <v>0</v>
      </c>
      <c r="D74" s="47" t="s">
        <v>35</v>
      </c>
      <c r="E74" s="43">
        <v>151478</v>
      </c>
      <c r="F74" s="43">
        <v>112563.92</v>
      </c>
      <c r="G74" s="44">
        <f aca="true" t="shared" si="1" ref="G74:G120">F74/E74*100%</f>
        <v>0.7431040811206908</v>
      </c>
    </row>
    <row r="75" spans="1:7" ht="12.75">
      <c r="A75" s="40">
        <v>75023</v>
      </c>
      <c r="B75" s="40">
        <v>426</v>
      </c>
      <c r="C75" s="40">
        <v>0</v>
      </c>
      <c r="D75" s="47" t="s">
        <v>90</v>
      </c>
      <c r="E75" s="43">
        <v>13500</v>
      </c>
      <c r="F75" s="43">
        <v>12660.94</v>
      </c>
      <c r="G75" s="44">
        <f t="shared" si="1"/>
        <v>0.9378474074074075</v>
      </c>
    </row>
    <row r="76" spans="1:7" ht="12.75">
      <c r="A76" s="40">
        <v>75023</v>
      </c>
      <c r="B76" s="40">
        <v>427</v>
      </c>
      <c r="C76" s="40">
        <v>0</v>
      </c>
      <c r="D76" s="47" t="s">
        <v>83</v>
      </c>
      <c r="E76" s="43">
        <v>500</v>
      </c>
      <c r="F76" s="43">
        <v>264.94</v>
      </c>
      <c r="G76" s="44">
        <f t="shared" si="1"/>
        <v>0.52988</v>
      </c>
    </row>
    <row r="77" spans="1:7" ht="12.75">
      <c r="A77" s="40">
        <v>75023</v>
      </c>
      <c r="B77" s="40">
        <v>428</v>
      </c>
      <c r="C77" s="40">
        <v>0</v>
      </c>
      <c r="D77" s="47" t="s">
        <v>91</v>
      </c>
      <c r="E77" s="43">
        <v>2000</v>
      </c>
      <c r="F77" s="43">
        <v>1277.5</v>
      </c>
      <c r="G77" s="44">
        <f t="shared" si="1"/>
        <v>0.63875</v>
      </c>
    </row>
    <row r="78" spans="1:7" ht="12.75">
      <c r="A78" s="40">
        <v>75023</v>
      </c>
      <c r="B78" s="40">
        <v>430</v>
      </c>
      <c r="C78" s="40">
        <v>0</v>
      </c>
      <c r="D78" s="47" t="s">
        <v>36</v>
      </c>
      <c r="E78" s="43">
        <v>145137</v>
      </c>
      <c r="F78" s="43">
        <v>134454.25</v>
      </c>
      <c r="G78" s="44">
        <f t="shared" si="1"/>
        <v>0.9263954057201127</v>
      </c>
    </row>
    <row r="79" spans="1:7" ht="12.75">
      <c r="A79" s="40">
        <v>75023</v>
      </c>
      <c r="B79" s="40">
        <v>430</v>
      </c>
      <c r="C79" s="40">
        <v>7</v>
      </c>
      <c r="D79" s="47" t="s">
        <v>36</v>
      </c>
      <c r="E79" s="43">
        <v>15531</v>
      </c>
      <c r="F79" s="43">
        <v>5909.91</v>
      </c>
      <c r="G79" s="44">
        <f t="shared" si="1"/>
        <v>0.38052346919065094</v>
      </c>
    </row>
    <row r="80" spans="1:7" ht="12.75">
      <c r="A80" s="40">
        <v>75023</v>
      </c>
      <c r="B80" s="40">
        <v>430</v>
      </c>
      <c r="C80" s="40">
        <v>9</v>
      </c>
      <c r="D80" s="47" t="s">
        <v>36</v>
      </c>
      <c r="E80" s="43">
        <v>469</v>
      </c>
      <c r="F80" s="43">
        <v>178.59</v>
      </c>
      <c r="G80" s="44">
        <f t="shared" si="1"/>
        <v>0.38078891257995734</v>
      </c>
    </row>
    <row r="81" spans="1:7" ht="12.75">
      <c r="A81" s="40">
        <v>75023</v>
      </c>
      <c r="B81" s="40">
        <v>436</v>
      </c>
      <c r="C81" s="40">
        <v>0</v>
      </c>
      <c r="D81" s="47" t="s">
        <v>104</v>
      </c>
      <c r="E81" s="43">
        <v>19500</v>
      </c>
      <c r="F81" s="43">
        <v>19400.03</v>
      </c>
      <c r="G81" s="44">
        <f t="shared" si="1"/>
        <v>0.9948733333333333</v>
      </c>
    </row>
    <row r="82" spans="1:7" ht="12.75">
      <c r="A82" s="40">
        <v>75023</v>
      </c>
      <c r="B82" s="40">
        <v>437</v>
      </c>
      <c r="C82" s="40">
        <v>0</v>
      </c>
      <c r="D82" s="47" t="s">
        <v>105</v>
      </c>
      <c r="E82" s="43">
        <v>12000</v>
      </c>
      <c r="F82" s="43">
        <v>11956.75</v>
      </c>
      <c r="G82" s="44">
        <f t="shared" si="1"/>
        <v>0.9963958333333334</v>
      </c>
    </row>
    <row r="83" spans="1:7" ht="12.75">
      <c r="A83" s="40">
        <v>75023</v>
      </c>
      <c r="B83" s="40">
        <v>441</v>
      </c>
      <c r="C83" s="40">
        <v>0</v>
      </c>
      <c r="D83" s="47" t="s">
        <v>37</v>
      </c>
      <c r="E83" s="43">
        <v>52000</v>
      </c>
      <c r="F83" s="43">
        <v>49926.25</v>
      </c>
      <c r="G83" s="44">
        <f t="shared" si="1"/>
        <v>0.9601201923076923</v>
      </c>
    </row>
    <row r="84" spans="1:7" ht="12.75">
      <c r="A84" s="40">
        <v>75023</v>
      </c>
      <c r="B84" s="40">
        <v>441</v>
      </c>
      <c r="C84" s="40">
        <v>7</v>
      </c>
      <c r="D84" s="47" t="s">
        <v>37</v>
      </c>
      <c r="E84" s="43">
        <v>650</v>
      </c>
      <c r="F84" s="43">
        <v>363.44</v>
      </c>
      <c r="G84" s="44">
        <f t="shared" si="1"/>
        <v>0.5591384615384616</v>
      </c>
    </row>
    <row r="85" spans="1:7" ht="12.75">
      <c r="A85" s="40">
        <v>75023</v>
      </c>
      <c r="B85" s="40">
        <v>441</v>
      </c>
      <c r="C85" s="40">
        <v>9</v>
      </c>
      <c r="D85" s="47" t="s">
        <v>37</v>
      </c>
      <c r="E85" s="43">
        <v>19</v>
      </c>
      <c r="F85" s="43">
        <v>11</v>
      </c>
      <c r="G85" s="44">
        <f t="shared" si="1"/>
        <v>0.5789473684210527</v>
      </c>
    </row>
    <row r="86" spans="1:7" ht="12.75">
      <c r="A86" s="40">
        <v>75023</v>
      </c>
      <c r="B86" s="40">
        <v>443</v>
      </c>
      <c r="C86" s="40">
        <v>0</v>
      </c>
      <c r="D86" s="47" t="s">
        <v>38</v>
      </c>
      <c r="E86" s="43">
        <v>23500</v>
      </c>
      <c r="F86" s="43">
        <v>21691.51</v>
      </c>
      <c r="G86" s="44">
        <f t="shared" si="1"/>
        <v>0.9230429787234042</v>
      </c>
    </row>
    <row r="87" spans="1:7" ht="12.75">
      <c r="A87" s="40">
        <v>75023</v>
      </c>
      <c r="B87" s="40">
        <v>444</v>
      </c>
      <c r="C87" s="40">
        <v>0</v>
      </c>
      <c r="D87" s="47" t="s">
        <v>92</v>
      </c>
      <c r="E87" s="43">
        <v>28627</v>
      </c>
      <c r="F87" s="43">
        <v>27968.13</v>
      </c>
      <c r="G87" s="44">
        <f t="shared" si="1"/>
        <v>0.9769843155063402</v>
      </c>
    </row>
    <row r="88" spans="1:7" ht="12.75">
      <c r="A88" s="40">
        <v>75023</v>
      </c>
      <c r="B88" s="40">
        <v>448</v>
      </c>
      <c r="C88" s="40">
        <v>0</v>
      </c>
      <c r="D88" s="47" t="s">
        <v>106</v>
      </c>
      <c r="E88" s="43">
        <v>13441</v>
      </c>
      <c r="F88" s="43">
        <v>13441</v>
      </c>
      <c r="G88" s="44">
        <f t="shared" si="1"/>
        <v>1</v>
      </c>
    </row>
    <row r="89" spans="1:7" ht="12.75">
      <c r="A89" s="40">
        <v>75023</v>
      </c>
      <c r="B89" s="40">
        <v>450</v>
      </c>
      <c r="C89" s="40">
        <v>0</v>
      </c>
      <c r="D89" s="47" t="s">
        <v>118</v>
      </c>
      <c r="E89" s="43">
        <v>345</v>
      </c>
      <c r="F89" s="43">
        <v>345</v>
      </c>
      <c r="G89" s="44">
        <f t="shared" si="1"/>
        <v>1</v>
      </c>
    </row>
    <row r="90" spans="1:7" ht="12.75">
      <c r="A90" s="40">
        <v>75023</v>
      </c>
      <c r="B90" s="40">
        <v>453</v>
      </c>
      <c r="C90" s="40">
        <v>0</v>
      </c>
      <c r="D90" s="47" t="s">
        <v>93</v>
      </c>
      <c r="E90" s="43">
        <v>65500</v>
      </c>
      <c r="F90" s="43">
        <v>65475</v>
      </c>
      <c r="G90" s="44">
        <f t="shared" si="1"/>
        <v>0.999618320610687</v>
      </c>
    </row>
    <row r="91" spans="1:7" ht="12.75">
      <c r="A91" s="40">
        <v>75023</v>
      </c>
      <c r="B91" s="40">
        <v>461</v>
      </c>
      <c r="C91" s="40">
        <v>0</v>
      </c>
      <c r="D91" s="47" t="s">
        <v>121</v>
      </c>
      <c r="E91" s="43">
        <v>6596</v>
      </c>
      <c r="F91" s="43">
        <v>5986.91</v>
      </c>
      <c r="G91" s="44">
        <f t="shared" si="1"/>
        <v>0.907657671315949</v>
      </c>
    </row>
    <row r="92" spans="1:7" ht="12.75">
      <c r="A92" s="40">
        <v>75023</v>
      </c>
      <c r="B92" s="40">
        <v>470</v>
      </c>
      <c r="C92" s="40">
        <v>0</v>
      </c>
      <c r="D92" s="47" t="s">
        <v>103</v>
      </c>
      <c r="E92" s="43">
        <v>10100</v>
      </c>
      <c r="F92" s="43">
        <v>9935.4</v>
      </c>
      <c r="G92" s="44">
        <f t="shared" si="1"/>
        <v>0.9837029702970297</v>
      </c>
    </row>
    <row r="93" spans="1:7" ht="12.75">
      <c r="A93" s="40">
        <v>75023</v>
      </c>
      <c r="B93" s="40">
        <v>605</v>
      </c>
      <c r="C93" s="40">
        <v>0</v>
      </c>
      <c r="D93" s="47" t="s">
        <v>30</v>
      </c>
      <c r="E93" s="43">
        <v>35412</v>
      </c>
      <c r="F93" s="43">
        <v>35412</v>
      </c>
      <c r="G93" s="44">
        <f t="shared" si="1"/>
        <v>1</v>
      </c>
    </row>
    <row r="94" spans="1:7" ht="12.75">
      <c r="A94" s="40"/>
      <c r="B94" s="40"/>
      <c r="C94" s="40"/>
      <c r="D94" s="36" t="s">
        <v>119</v>
      </c>
      <c r="E94" s="38">
        <f>SUM(E95:E100)</f>
        <v>108576</v>
      </c>
      <c r="F94" s="38">
        <f>SUM(F95:F100)</f>
        <v>107869</v>
      </c>
      <c r="G94" s="39">
        <f aca="true" t="shared" si="2" ref="G94:G100">F94/E94*100%</f>
        <v>0.9934884320660182</v>
      </c>
    </row>
    <row r="95" spans="1:7" ht="38.25">
      <c r="A95" s="40">
        <v>75095</v>
      </c>
      <c r="B95" s="40">
        <v>290</v>
      </c>
      <c r="C95" s="40">
        <v>0</v>
      </c>
      <c r="D95" s="27" t="s">
        <v>120</v>
      </c>
      <c r="E95" s="43">
        <v>18050</v>
      </c>
      <c r="F95" s="43">
        <v>18013.38</v>
      </c>
      <c r="G95" s="44">
        <f t="shared" si="2"/>
        <v>0.9979711911357342</v>
      </c>
    </row>
    <row r="96" spans="1:7" ht="12.75">
      <c r="A96" s="40">
        <v>75095</v>
      </c>
      <c r="B96" s="40">
        <v>303</v>
      </c>
      <c r="C96" s="40">
        <v>0</v>
      </c>
      <c r="D96" s="47" t="s">
        <v>87</v>
      </c>
      <c r="E96" s="43">
        <v>77860</v>
      </c>
      <c r="F96" s="43">
        <v>77857.04</v>
      </c>
      <c r="G96" s="44">
        <f t="shared" si="2"/>
        <v>0.9999619830464936</v>
      </c>
    </row>
    <row r="97" spans="1:7" ht="12.75">
      <c r="A97" s="40">
        <v>75095</v>
      </c>
      <c r="B97" s="40">
        <v>421</v>
      </c>
      <c r="C97" s="40">
        <v>0</v>
      </c>
      <c r="D97" s="47" t="s">
        <v>35</v>
      </c>
      <c r="E97" s="43">
        <v>100</v>
      </c>
      <c r="F97" s="43">
        <v>70</v>
      </c>
      <c r="G97" s="44">
        <f t="shared" si="2"/>
        <v>0.7</v>
      </c>
    </row>
    <row r="98" spans="1:7" ht="12.75">
      <c r="A98" s="40">
        <v>75095</v>
      </c>
      <c r="B98" s="40">
        <v>430</v>
      </c>
      <c r="C98" s="40">
        <v>0</v>
      </c>
      <c r="D98" s="47" t="s">
        <v>36</v>
      </c>
      <c r="E98" s="43">
        <v>766</v>
      </c>
      <c r="F98" s="43">
        <v>766</v>
      </c>
      <c r="G98" s="44">
        <f t="shared" si="2"/>
        <v>1</v>
      </c>
    </row>
    <row r="99" spans="1:7" ht="12.75">
      <c r="A99" s="40">
        <v>75095</v>
      </c>
      <c r="B99" s="40">
        <v>436</v>
      </c>
      <c r="C99" s="40">
        <v>0</v>
      </c>
      <c r="D99" s="47" t="s">
        <v>104</v>
      </c>
      <c r="E99" s="43">
        <v>10800</v>
      </c>
      <c r="F99" s="43">
        <v>10301.24</v>
      </c>
      <c r="G99" s="44">
        <f t="shared" si="2"/>
        <v>0.9538185185185185</v>
      </c>
    </row>
    <row r="100" spans="1:7" ht="12.75">
      <c r="A100" s="40">
        <v>75095</v>
      </c>
      <c r="B100" s="40">
        <v>441</v>
      </c>
      <c r="C100" s="40">
        <v>0</v>
      </c>
      <c r="D100" s="47" t="s">
        <v>37</v>
      </c>
      <c r="E100" s="43">
        <v>1000</v>
      </c>
      <c r="F100" s="43">
        <v>861.34</v>
      </c>
      <c r="G100" s="44">
        <f t="shared" si="2"/>
        <v>0.86134</v>
      </c>
    </row>
    <row r="101" spans="1:7" ht="25.5">
      <c r="A101" s="48"/>
      <c r="B101" s="48"/>
      <c r="C101" s="48"/>
      <c r="D101" s="6" t="s">
        <v>16</v>
      </c>
      <c r="E101" s="50">
        <f>SUM(E102,)</f>
        <v>1065</v>
      </c>
      <c r="F101" s="50">
        <f>SUM(F102,)</f>
        <v>1063.75</v>
      </c>
      <c r="G101" s="34">
        <f t="shared" si="1"/>
        <v>0.9988262910798122</v>
      </c>
    </row>
    <row r="102" spans="1:7" ht="25.5">
      <c r="A102" s="45"/>
      <c r="B102" s="45"/>
      <c r="C102" s="45"/>
      <c r="D102" s="16" t="s">
        <v>102</v>
      </c>
      <c r="E102" s="38">
        <f>SUM(E103:E106)</f>
        <v>1065</v>
      </c>
      <c r="F102" s="38">
        <f>SUM(F103:F106)</f>
        <v>1063.75</v>
      </c>
      <c r="G102" s="39">
        <f>F102/E102*100%</f>
        <v>0.9988262910798122</v>
      </c>
    </row>
    <row r="103" spans="1:7" ht="12.75">
      <c r="A103" s="40">
        <v>75101</v>
      </c>
      <c r="B103" s="40">
        <v>411</v>
      </c>
      <c r="C103" s="40">
        <v>0</v>
      </c>
      <c r="D103" s="47" t="s">
        <v>33</v>
      </c>
      <c r="E103" s="43">
        <v>86</v>
      </c>
      <c r="F103" s="43">
        <v>85.5</v>
      </c>
      <c r="G103" s="44">
        <f t="shared" si="1"/>
        <v>0.9941860465116279</v>
      </c>
    </row>
    <row r="104" spans="1:7" ht="12.75">
      <c r="A104" s="40">
        <v>75101</v>
      </c>
      <c r="B104" s="40">
        <v>412</v>
      </c>
      <c r="C104" s="40">
        <v>0</v>
      </c>
      <c r="D104" s="47" t="s">
        <v>34</v>
      </c>
      <c r="E104" s="43">
        <v>13</v>
      </c>
      <c r="F104" s="43">
        <v>12.25</v>
      </c>
      <c r="G104" s="44">
        <f t="shared" si="1"/>
        <v>0.9423076923076923</v>
      </c>
    </row>
    <row r="105" spans="1:7" ht="12.75">
      <c r="A105" s="40">
        <v>75101</v>
      </c>
      <c r="B105" s="40">
        <v>417</v>
      </c>
      <c r="C105" s="40">
        <v>0</v>
      </c>
      <c r="D105" s="47" t="s">
        <v>84</v>
      </c>
      <c r="E105" s="43">
        <v>500</v>
      </c>
      <c r="F105" s="43">
        <v>500</v>
      </c>
      <c r="G105" s="44">
        <f t="shared" si="1"/>
        <v>1</v>
      </c>
    </row>
    <row r="106" spans="1:7" ht="12.75">
      <c r="A106" s="40">
        <v>75101</v>
      </c>
      <c r="B106" s="40">
        <v>421</v>
      </c>
      <c r="C106" s="40">
        <v>0</v>
      </c>
      <c r="D106" s="47" t="s">
        <v>35</v>
      </c>
      <c r="E106" s="43">
        <v>466</v>
      </c>
      <c r="F106" s="43">
        <v>466</v>
      </c>
      <c r="G106" s="44">
        <f t="shared" si="1"/>
        <v>1</v>
      </c>
    </row>
    <row r="107" spans="1:7" ht="12.75">
      <c r="A107" s="48"/>
      <c r="B107" s="48"/>
      <c r="C107" s="48"/>
      <c r="D107" s="6" t="s">
        <v>17</v>
      </c>
      <c r="E107" s="50">
        <f>SUM(E108,E110,)</f>
        <v>126934</v>
      </c>
      <c r="F107" s="50">
        <f>SUM(F108,F110,)</f>
        <v>126130.64</v>
      </c>
      <c r="G107" s="34">
        <f t="shared" si="1"/>
        <v>0.9936710416436888</v>
      </c>
    </row>
    <row r="108" spans="1:7" ht="12.75">
      <c r="A108" s="45"/>
      <c r="B108" s="45"/>
      <c r="C108" s="45"/>
      <c r="D108" s="17" t="s">
        <v>135</v>
      </c>
      <c r="E108" s="38">
        <f>SUM(E109:E109)</f>
        <v>2000</v>
      </c>
      <c r="F108" s="38">
        <f>SUM(F109:F109)</f>
        <v>2000</v>
      </c>
      <c r="G108" s="39">
        <f t="shared" si="1"/>
        <v>1</v>
      </c>
    </row>
    <row r="109" spans="1:7" ht="25.5">
      <c r="A109" s="40">
        <v>75411</v>
      </c>
      <c r="B109" s="40">
        <v>617</v>
      </c>
      <c r="C109" s="40">
        <v>0</v>
      </c>
      <c r="D109" s="10" t="s">
        <v>136</v>
      </c>
      <c r="E109" s="43">
        <v>2000</v>
      </c>
      <c r="F109" s="43">
        <v>2000</v>
      </c>
      <c r="G109" s="59">
        <f t="shared" si="1"/>
        <v>1</v>
      </c>
    </row>
    <row r="110" spans="1:7" ht="12.75">
      <c r="A110" s="45"/>
      <c r="B110" s="45"/>
      <c r="C110" s="45"/>
      <c r="D110" s="14" t="s">
        <v>48</v>
      </c>
      <c r="E110" s="38">
        <f>SUM(E111:E120)</f>
        <v>124934</v>
      </c>
      <c r="F110" s="38">
        <f>SUM(F111:F120)</f>
        <v>124130.64</v>
      </c>
      <c r="G110" s="39">
        <f t="shared" si="1"/>
        <v>0.9935697248147022</v>
      </c>
    </row>
    <row r="111" spans="1:7" ht="12.75">
      <c r="A111" s="40">
        <v>75412</v>
      </c>
      <c r="B111" s="40">
        <v>411</v>
      </c>
      <c r="C111" s="40">
        <v>0</v>
      </c>
      <c r="D111" s="47" t="s">
        <v>33</v>
      </c>
      <c r="E111" s="43">
        <v>2310</v>
      </c>
      <c r="F111" s="43">
        <v>2309.68</v>
      </c>
      <c r="G111" s="44">
        <f t="shared" si="1"/>
        <v>0.9998614718614718</v>
      </c>
    </row>
    <row r="112" spans="1:7" ht="12.75">
      <c r="A112" s="40">
        <v>75412</v>
      </c>
      <c r="B112" s="40">
        <v>417</v>
      </c>
      <c r="C112" s="40">
        <v>0</v>
      </c>
      <c r="D112" s="47" t="s">
        <v>84</v>
      </c>
      <c r="E112" s="43">
        <v>49380</v>
      </c>
      <c r="F112" s="43">
        <v>49282</v>
      </c>
      <c r="G112" s="44">
        <f t="shared" si="1"/>
        <v>0.9980153908464966</v>
      </c>
    </row>
    <row r="113" spans="1:7" ht="12.75">
      <c r="A113" s="40">
        <v>75412</v>
      </c>
      <c r="B113" s="40">
        <v>421</v>
      </c>
      <c r="C113" s="40">
        <v>0</v>
      </c>
      <c r="D113" s="47" t="s">
        <v>35</v>
      </c>
      <c r="E113" s="43">
        <v>13620</v>
      </c>
      <c r="F113" s="43">
        <v>13088.92</v>
      </c>
      <c r="G113" s="44">
        <f t="shared" si="1"/>
        <v>0.961007342143906</v>
      </c>
    </row>
    <row r="114" spans="1:7" ht="13.5" customHeight="1">
      <c r="A114" s="40">
        <v>75412</v>
      </c>
      <c r="B114" s="40">
        <v>426</v>
      </c>
      <c r="C114" s="40">
        <v>0</v>
      </c>
      <c r="D114" s="47" t="s">
        <v>90</v>
      </c>
      <c r="E114" s="43">
        <v>3500</v>
      </c>
      <c r="F114" s="43">
        <v>3386.25</v>
      </c>
      <c r="G114" s="44">
        <f t="shared" si="1"/>
        <v>0.9675</v>
      </c>
    </row>
    <row r="115" spans="1:7" s="11" customFormat="1" ht="12.75" customHeight="1">
      <c r="A115" s="40">
        <v>75412</v>
      </c>
      <c r="B115" s="40">
        <v>427</v>
      </c>
      <c r="C115" s="40">
        <v>0</v>
      </c>
      <c r="D115" s="47" t="s">
        <v>83</v>
      </c>
      <c r="E115" s="43">
        <v>554</v>
      </c>
      <c r="F115" s="43">
        <v>553.5</v>
      </c>
      <c r="G115" s="44">
        <f t="shared" si="1"/>
        <v>0.9990974729241877</v>
      </c>
    </row>
    <row r="116" spans="1:7" ht="12.75">
      <c r="A116" s="40">
        <v>75412</v>
      </c>
      <c r="B116" s="40">
        <v>430</v>
      </c>
      <c r="C116" s="40">
        <v>0</v>
      </c>
      <c r="D116" s="47" t="s">
        <v>36</v>
      </c>
      <c r="E116" s="43">
        <v>17970</v>
      </c>
      <c r="F116" s="43">
        <v>17964.31</v>
      </c>
      <c r="G116" s="44">
        <f t="shared" si="1"/>
        <v>0.9996833611574848</v>
      </c>
    </row>
    <row r="117" spans="1:7" ht="12.75">
      <c r="A117" s="40">
        <v>75412</v>
      </c>
      <c r="B117" s="40">
        <v>436</v>
      </c>
      <c r="C117" s="40">
        <v>0</v>
      </c>
      <c r="D117" s="47" t="s">
        <v>104</v>
      </c>
      <c r="E117" s="43">
        <v>360</v>
      </c>
      <c r="F117" s="43">
        <v>355.59</v>
      </c>
      <c r="G117" s="44">
        <f t="shared" si="1"/>
        <v>0.9877499999999999</v>
      </c>
    </row>
    <row r="118" spans="1:7" ht="12.75">
      <c r="A118" s="40">
        <v>75412</v>
      </c>
      <c r="B118" s="40">
        <v>437</v>
      </c>
      <c r="C118" s="40">
        <v>0</v>
      </c>
      <c r="D118" s="47" t="s">
        <v>105</v>
      </c>
      <c r="E118" s="43">
        <v>1400</v>
      </c>
      <c r="F118" s="43">
        <v>1385.39</v>
      </c>
      <c r="G118" s="44">
        <f t="shared" si="1"/>
        <v>0.9895642857142858</v>
      </c>
    </row>
    <row r="119" spans="1:7" ht="12.75">
      <c r="A119" s="40">
        <v>75412</v>
      </c>
      <c r="B119" s="40">
        <v>443</v>
      </c>
      <c r="C119" s="40">
        <v>0</v>
      </c>
      <c r="D119" s="47" t="s">
        <v>38</v>
      </c>
      <c r="E119" s="43">
        <v>1000</v>
      </c>
      <c r="F119" s="43">
        <v>965</v>
      </c>
      <c r="G119" s="44">
        <f t="shared" si="1"/>
        <v>0.965</v>
      </c>
    </row>
    <row r="120" spans="1:7" ht="12.75">
      <c r="A120" s="40">
        <v>75412</v>
      </c>
      <c r="B120" s="40">
        <v>605</v>
      </c>
      <c r="C120" s="40">
        <v>0</v>
      </c>
      <c r="D120" s="47" t="s">
        <v>30</v>
      </c>
      <c r="E120" s="43">
        <v>34840</v>
      </c>
      <c r="F120" s="43">
        <v>34840</v>
      </c>
      <c r="G120" s="44">
        <f t="shared" si="1"/>
        <v>1</v>
      </c>
    </row>
    <row r="121" spans="1:7" ht="12.75">
      <c r="A121" s="48"/>
      <c r="B121" s="48"/>
      <c r="C121" s="48"/>
      <c r="D121" s="49" t="s">
        <v>18</v>
      </c>
      <c r="E121" s="50">
        <f>SUM(E122)</f>
        <v>537007</v>
      </c>
      <c r="F121" s="50">
        <f>SUM(F122)</f>
        <v>526640.06</v>
      </c>
      <c r="G121" s="34">
        <f>F121/E121*100%</f>
        <v>0.9806949630079311</v>
      </c>
    </row>
    <row r="122" spans="1:7" ht="25.5">
      <c r="A122" s="45"/>
      <c r="B122" s="45"/>
      <c r="C122" s="45"/>
      <c r="D122" s="17" t="s">
        <v>49</v>
      </c>
      <c r="E122" s="38">
        <f>SUM(E123)</f>
        <v>537007</v>
      </c>
      <c r="F122" s="38">
        <f>SUM(F123)</f>
        <v>526640.06</v>
      </c>
      <c r="G122" s="39">
        <f aca="true" t="shared" si="3" ref="G122:G128">F122/E122*100%</f>
        <v>0.9806949630079311</v>
      </c>
    </row>
    <row r="123" spans="1:7" ht="27.75" customHeight="1">
      <c r="A123" s="40">
        <v>75702</v>
      </c>
      <c r="B123" s="40">
        <v>811</v>
      </c>
      <c r="C123" s="40">
        <v>0</v>
      </c>
      <c r="D123" s="10" t="s">
        <v>127</v>
      </c>
      <c r="E123" s="43">
        <v>537007</v>
      </c>
      <c r="F123" s="43">
        <v>526640.06</v>
      </c>
      <c r="G123" s="44">
        <f t="shared" si="3"/>
        <v>0.9806949630079311</v>
      </c>
    </row>
    <row r="124" spans="1:7" ht="12.75">
      <c r="A124" s="48"/>
      <c r="B124" s="48"/>
      <c r="C124" s="48"/>
      <c r="D124" s="49" t="s">
        <v>109</v>
      </c>
      <c r="E124" s="50">
        <f>SUM(E125)</f>
        <v>50000</v>
      </c>
      <c r="F124" s="50">
        <f>SUM(F125)</f>
        <v>0</v>
      </c>
      <c r="G124" s="34">
        <f t="shared" si="3"/>
        <v>0</v>
      </c>
    </row>
    <row r="125" spans="1:7" s="11" customFormat="1" ht="12.75">
      <c r="A125" s="45"/>
      <c r="B125" s="45"/>
      <c r="C125" s="45"/>
      <c r="D125" s="17" t="s">
        <v>110</v>
      </c>
      <c r="E125" s="38">
        <f>SUM(E126)</f>
        <v>50000</v>
      </c>
      <c r="F125" s="38">
        <f>SUM(F126)</f>
        <v>0</v>
      </c>
      <c r="G125" s="39">
        <f t="shared" si="3"/>
        <v>0</v>
      </c>
    </row>
    <row r="126" spans="1:7" ht="12.75">
      <c r="A126" s="40">
        <v>75818</v>
      </c>
      <c r="B126" s="40">
        <v>481</v>
      </c>
      <c r="C126" s="40">
        <v>0</v>
      </c>
      <c r="D126" s="10" t="s">
        <v>111</v>
      </c>
      <c r="E126" s="43">
        <v>50000</v>
      </c>
      <c r="F126" s="43">
        <v>0</v>
      </c>
      <c r="G126" s="44">
        <f t="shared" si="3"/>
        <v>0</v>
      </c>
    </row>
    <row r="127" spans="1:7" ht="12.75">
      <c r="A127" s="48"/>
      <c r="B127" s="48"/>
      <c r="C127" s="48"/>
      <c r="D127" s="49" t="s">
        <v>19</v>
      </c>
      <c r="E127" s="50">
        <f>SUM(E128,E157,E165,E188,E210,E219,E235,E240,E248)</f>
        <v>7012358</v>
      </c>
      <c r="F127" s="50">
        <f>SUM(F128,F157,F165,F188,F210,F219,F235,F240,F248)</f>
        <v>6978425.099999999</v>
      </c>
      <c r="G127" s="34">
        <f t="shared" si="3"/>
        <v>0.9951609857910846</v>
      </c>
    </row>
    <row r="128" spans="1:7" ht="12.75">
      <c r="A128" s="45"/>
      <c r="B128" s="45"/>
      <c r="C128" s="45"/>
      <c r="D128" s="15" t="s">
        <v>50</v>
      </c>
      <c r="E128" s="38">
        <f>SUM(E129:E156)</f>
        <v>3372982</v>
      </c>
      <c r="F128" s="38">
        <f>SUM(F129:F156)</f>
        <v>3358028.76</v>
      </c>
      <c r="G128" s="39">
        <f t="shared" si="3"/>
        <v>0.9955667596210118</v>
      </c>
    </row>
    <row r="129" spans="1:7" ht="12.75">
      <c r="A129" s="40">
        <v>80101</v>
      </c>
      <c r="B129" s="40">
        <v>302</v>
      </c>
      <c r="C129" s="40">
        <v>0</v>
      </c>
      <c r="D129" s="47" t="s">
        <v>32</v>
      </c>
      <c r="E129" s="43">
        <v>150746</v>
      </c>
      <c r="F129" s="43">
        <v>150745.45</v>
      </c>
      <c r="G129" s="44">
        <f aca="true" t="shared" si="4" ref="G129:G163">F129/E129*100%</f>
        <v>0.9999963514786463</v>
      </c>
    </row>
    <row r="130" spans="1:7" ht="12.75">
      <c r="A130" s="40">
        <v>80101</v>
      </c>
      <c r="B130" s="40">
        <v>401</v>
      </c>
      <c r="C130" s="40">
        <v>0</v>
      </c>
      <c r="D130" s="47" t="s">
        <v>86</v>
      </c>
      <c r="E130" s="43">
        <v>2067609</v>
      </c>
      <c r="F130" s="43">
        <v>2067609.43</v>
      </c>
      <c r="G130" s="44">
        <f t="shared" si="4"/>
        <v>1.0000002079696886</v>
      </c>
    </row>
    <row r="131" spans="1:7" ht="12.75">
      <c r="A131" s="40">
        <v>80101</v>
      </c>
      <c r="B131" s="40">
        <v>404</v>
      </c>
      <c r="C131" s="40">
        <v>0</v>
      </c>
      <c r="D131" s="47" t="s">
        <v>88</v>
      </c>
      <c r="E131" s="43">
        <v>149551</v>
      </c>
      <c r="F131" s="43">
        <v>149551.48</v>
      </c>
      <c r="G131" s="44">
        <f t="shared" si="4"/>
        <v>1.000003209607425</v>
      </c>
    </row>
    <row r="132" spans="1:7" ht="12.75">
      <c r="A132" s="40">
        <v>80101</v>
      </c>
      <c r="B132" s="40">
        <v>411</v>
      </c>
      <c r="C132" s="40">
        <v>0</v>
      </c>
      <c r="D132" s="47" t="s">
        <v>33</v>
      </c>
      <c r="E132" s="43">
        <v>370334</v>
      </c>
      <c r="F132" s="43">
        <v>370334.44</v>
      </c>
      <c r="G132" s="44">
        <f t="shared" si="4"/>
        <v>1.000001188116673</v>
      </c>
    </row>
    <row r="133" spans="1:7" ht="12.75">
      <c r="A133" s="40">
        <v>80101</v>
      </c>
      <c r="B133" s="40">
        <v>411</v>
      </c>
      <c r="C133" s="40">
        <v>7</v>
      </c>
      <c r="D133" s="47" t="s">
        <v>33</v>
      </c>
      <c r="E133" s="43">
        <v>3540</v>
      </c>
      <c r="F133" s="43">
        <v>3237.52</v>
      </c>
      <c r="G133" s="44">
        <f t="shared" si="4"/>
        <v>0.9145536723163842</v>
      </c>
    </row>
    <row r="134" spans="1:7" ht="12.75">
      <c r="A134" s="40">
        <v>80101</v>
      </c>
      <c r="B134" s="40">
        <v>411</v>
      </c>
      <c r="C134" s="40">
        <v>9</v>
      </c>
      <c r="D134" s="47" t="s">
        <v>33</v>
      </c>
      <c r="E134" s="43">
        <v>625</v>
      </c>
      <c r="F134" s="43">
        <v>893.82</v>
      </c>
      <c r="G134" s="44">
        <f t="shared" si="4"/>
        <v>1.430112</v>
      </c>
    </row>
    <row r="135" spans="1:7" ht="12.75">
      <c r="A135" s="40">
        <v>80101</v>
      </c>
      <c r="B135" s="40">
        <v>412</v>
      </c>
      <c r="C135" s="40">
        <v>0</v>
      </c>
      <c r="D135" s="47" t="s">
        <v>34</v>
      </c>
      <c r="E135" s="43">
        <v>45921</v>
      </c>
      <c r="F135" s="43">
        <v>45920.92</v>
      </c>
      <c r="G135" s="44">
        <f t="shared" si="4"/>
        <v>0.9999982578776594</v>
      </c>
    </row>
    <row r="136" spans="1:7" ht="12.75">
      <c r="A136" s="40">
        <v>80101</v>
      </c>
      <c r="B136" s="40">
        <v>412</v>
      </c>
      <c r="C136" s="40">
        <v>7</v>
      </c>
      <c r="D136" s="47" t="s">
        <v>34</v>
      </c>
      <c r="E136" s="43">
        <v>572</v>
      </c>
      <c r="F136" s="43">
        <v>437.56</v>
      </c>
      <c r="G136" s="44">
        <f t="shared" si="4"/>
        <v>0.764965034965035</v>
      </c>
    </row>
    <row r="137" spans="1:7" ht="12.75">
      <c r="A137" s="40">
        <v>80101</v>
      </c>
      <c r="B137" s="40">
        <v>412</v>
      </c>
      <c r="C137" s="40">
        <v>9</v>
      </c>
      <c r="D137" s="47" t="s">
        <v>34</v>
      </c>
      <c r="E137" s="43">
        <v>101</v>
      </c>
      <c r="F137" s="43">
        <v>134.25</v>
      </c>
      <c r="G137" s="44">
        <f t="shared" si="4"/>
        <v>1.3292079207920793</v>
      </c>
    </row>
    <row r="138" spans="1:7" ht="12.75">
      <c r="A138" s="40">
        <v>80101</v>
      </c>
      <c r="B138" s="40">
        <v>417</v>
      </c>
      <c r="C138" s="40">
        <v>0</v>
      </c>
      <c r="D138" s="47" t="s">
        <v>84</v>
      </c>
      <c r="E138" s="43">
        <v>7535</v>
      </c>
      <c r="F138" s="43">
        <v>7534.81</v>
      </c>
      <c r="G138" s="44">
        <f t="shared" si="4"/>
        <v>0.9999747843397478</v>
      </c>
    </row>
    <row r="139" spans="1:7" ht="12.75">
      <c r="A139" s="40">
        <v>80101</v>
      </c>
      <c r="B139" s="40">
        <v>417</v>
      </c>
      <c r="C139" s="40">
        <v>7</v>
      </c>
      <c r="D139" s="47" t="s">
        <v>84</v>
      </c>
      <c r="E139" s="43">
        <v>23299</v>
      </c>
      <c r="F139" s="43">
        <v>18282.33</v>
      </c>
      <c r="G139" s="44">
        <f t="shared" si="4"/>
        <v>0.7846830336065926</v>
      </c>
    </row>
    <row r="140" spans="1:7" ht="12.75">
      <c r="A140" s="40">
        <v>80101</v>
      </c>
      <c r="B140" s="40">
        <v>417</v>
      </c>
      <c r="C140" s="40">
        <v>9</v>
      </c>
      <c r="D140" s="47" t="s">
        <v>84</v>
      </c>
      <c r="E140" s="43">
        <v>4111</v>
      </c>
      <c r="F140" s="43">
        <v>5757.71</v>
      </c>
      <c r="G140" s="44">
        <f t="shared" si="4"/>
        <v>1.4005619070785698</v>
      </c>
    </row>
    <row r="141" spans="1:7" ht="12.75">
      <c r="A141" s="40">
        <v>80101</v>
      </c>
      <c r="B141" s="40">
        <v>421</v>
      </c>
      <c r="C141" s="40">
        <v>0</v>
      </c>
      <c r="D141" s="47" t="s">
        <v>35</v>
      </c>
      <c r="E141" s="43">
        <v>294268</v>
      </c>
      <c r="F141" s="43">
        <v>293967.17</v>
      </c>
      <c r="G141" s="44">
        <f t="shared" si="4"/>
        <v>0.9989777005994535</v>
      </c>
    </row>
    <row r="142" spans="1:7" ht="12.75">
      <c r="A142" s="40">
        <v>80101</v>
      </c>
      <c r="B142" s="40">
        <v>423</v>
      </c>
      <c r="C142" s="40">
        <v>0</v>
      </c>
      <c r="D142" s="47" t="s">
        <v>112</v>
      </c>
      <c r="E142" s="43">
        <v>922</v>
      </c>
      <c r="F142" s="43">
        <v>921.96</v>
      </c>
      <c r="G142" s="44">
        <f t="shared" si="4"/>
        <v>0.9999566160520608</v>
      </c>
    </row>
    <row r="143" spans="1:7" ht="12.75" customHeight="1">
      <c r="A143" s="40">
        <v>80101</v>
      </c>
      <c r="B143" s="40">
        <v>424</v>
      </c>
      <c r="C143" s="40">
        <v>0</v>
      </c>
      <c r="D143" s="47" t="s">
        <v>95</v>
      </c>
      <c r="E143" s="43">
        <v>4901</v>
      </c>
      <c r="F143" s="43">
        <v>4901.43</v>
      </c>
      <c r="G143" s="44">
        <f t="shared" si="4"/>
        <v>1.0000877371964905</v>
      </c>
    </row>
    <row r="144" spans="1:7" s="11" customFormat="1" ht="12.75" customHeight="1">
      <c r="A144" s="40">
        <v>80101</v>
      </c>
      <c r="B144" s="40">
        <v>426</v>
      </c>
      <c r="C144" s="40">
        <v>0</v>
      </c>
      <c r="D144" s="47" t="s">
        <v>90</v>
      </c>
      <c r="E144" s="43">
        <v>44046</v>
      </c>
      <c r="F144" s="43">
        <v>33100.03</v>
      </c>
      <c r="G144" s="44">
        <f t="shared" si="4"/>
        <v>0.7514877627934432</v>
      </c>
    </row>
    <row r="145" spans="1:7" ht="12.75">
      <c r="A145" s="40">
        <v>80101</v>
      </c>
      <c r="B145" s="40">
        <v>427</v>
      </c>
      <c r="C145" s="40">
        <v>0</v>
      </c>
      <c r="D145" s="47" t="s">
        <v>83</v>
      </c>
      <c r="E145" s="43">
        <v>11944</v>
      </c>
      <c r="F145" s="43">
        <v>11943.34</v>
      </c>
      <c r="G145" s="44">
        <f t="shared" si="4"/>
        <v>0.9999447421299398</v>
      </c>
    </row>
    <row r="146" spans="1:7" ht="12.75">
      <c r="A146" s="40">
        <v>80101</v>
      </c>
      <c r="B146" s="40">
        <v>428</v>
      </c>
      <c r="C146" s="40">
        <v>0</v>
      </c>
      <c r="D146" s="47" t="s">
        <v>91</v>
      </c>
      <c r="E146" s="43">
        <v>1973</v>
      </c>
      <c r="F146" s="43">
        <v>1973</v>
      </c>
      <c r="G146" s="44">
        <f t="shared" si="4"/>
        <v>1</v>
      </c>
    </row>
    <row r="147" spans="1:7" ht="12.75">
      <c r="A147" s="40">
        <v>80101</v>
      </c>
      <c r="B147" s="40">
        <v>430</v>
      </c>
      <c r="C147" s="40">
        <v>0</v>
      </c>
      <c r="D147" s="47" t="s">
        <v>36</v>
      </c>
      <c r="E147" s="43">
        <v>49011</v>
      </c>
      <c r="F147" s="43">
        <v>48982.66</v>
      </c>
      <c r="G147" s="44">
        <f t="shared" si="4"/>
        <v>0.9994217624614883</v>
      </c>
    </row>
    <row r="148" spans="1:7" ht="12.75">
      <c r="A148" s="40">
        <v>80101</v>
      </c>
      <c r="B148" s="40">
        <v>435</v>
      </c>
      <c r="C148" s="40">
        <v>0</v>
      </c>
      <c r="D148" s="47" t="s">
        <v>96</v>
      </c>
      <c r="E148" s="43">
        <v>2373</v>
      </c>
      <c r="F148" s="43">
        <v>2372.28</v>
      </c>
      <c r="G148" s="44">
        <f t="shared" si="4"/>
        <v>0.9996965865992415</v>
      </c>
    </row>
    <row r="149" spans="1:7" ht="12.75">
      <c r="A149" s="40">
        <v>80101</v>
      </c>
      <c r="B149" s="40">
        <v>436</v>
      </c>
      <c r="C149" s="40">
        <v>0</v>
      </c>
      <c r="D149" s="47" t="s">
        <v>104</v>
      </c>
      <c r="E149" s="43">
        <v>2528</v>
      </c>
      <c r="F149" s="43">
        <v>2527.54</v>
      </c>
      <c r="G149" s="44">
        <f t="shared" si="4"/>
        <v>0.9998180379746835</v>
      </c>
    </row>
    <row r="150" spans="1:7" s="11" customFormat="1" ht="15" customHeight="1">
      <c r="A150" s="40">
        <v>80101</v>
      </c>
      <c r="B150" s="40">
        <v>437</v>
      </c>
      <c r="C150" s="40">
        <v>0</v>
      </c>
      <c r="D150" s="47" t="s">
        <v>105</v>
      </c>
      <c r="E150" s="43">
        <v>1321</v>
      </c>
      <c r="F150" s="43">
        <v>1149.06</v>
      </c>
      <c r="G150" s="44">
        <f t="shared" si="4"/>
        <v>0.8698410295230885</v>
      </c>
    </row>
    <row r="151" spans="1:7" ht="12.75">
      <c r="A151" s="40">
        <v>80101</v>
      </c>
      <c r="B151" s="40">
        <v>441</v>
      </c>
      <c r="C151" s="40">
        <v>0</v>
      </c>
      <c r="D151" s="47" t="s">
        <v>37</v>
      </c>
      <c r="E151" s="43">
        <v>3997</v>
      </c>
      <c r="F151" s="43">
        <v>3996.64</v>
      </c>
      <c r="G151" s="44">
        <f t="shared" si="4"/>
        <v>0.999909932449337</v>
      </c>
    </row>
    <row r="152" spans="1:7" ht="12.75">
      <c r="A152" s="40">
        <v>80101</v>
      </c>
      <c r="B152" s="40">
        <v>443</v>
      </c>
      <c r="C152" s="40">
        <v>0</v>
      </c>
      <c r="D152" s="47" t="s">
        <v>38</v>
      </c>
      <c r="E152" s="43">
        <v>4706</v>
      </c>
      <c r="F152" s="43">
        <v>4706</v>
      </c>
      <c r="G152" s="44">
        <f t="shared" si="4"/>
        <v>1</v>
      </c>
    </row>
    <row r="153" spans="1:7" ht="12.75">
      <c r="A153" s="40">
        <v>80101</v>
      </c>
      <c r="B153" s="40">
        <v>444</v>
      </c>
      <c r="C153" s="40">
        <v>0</v>
      </c>
      <c r="D153" s="47" t="s">
        <v>92</v>
      </c>
      <c r="E153" s="43">
        <v>119330</v>
      </c>
      <c r="F153" s="43">
        <v>119330</v>
      </c>
      <c r="G153" s="44">
        <f t="shared" si="4"/>
        <v>1</v>
      </c>
    </row>
    <row r="154" spans="1:7" ht="12.75">
      <c r="A154" s="40">
        <v>80101</v>
      </c>
      <c r="B154" s="40">
        <v>448</v>
      </c>
      <c r="C154" s="40">
        <v>0</v>
      </c>
      <c r="D154" s="47" t="s">
        <v>106</v>
      </c>
      <c r="E154" s="43">
        <v>109</v>
      </c>
      <c r="F154" s="43">
        <v>109</v>
      </c>
      <c r="G154" s="44">
        <f t="shared" si="4"/>
        <v>1</v>
      </c>
    </row>
    <row r="155" spans="1:7" ht="12.75">
      <c r="A155" s="40">
        <v>80101</v>
      </c>
      <c r="B155" s="40">
        <v>470</v>
      </c>
      <c r="C155" s="40">
        <v>0</v>
      </c>
      <c r="D155" s="47" t="s">
        <v>103</v>
      </c>
      <c r="E155" s="43">
        <v>2074</v>
      </c>
      <c r="F155" s="43">
        <v>2073.93</v>
      </c>
      <c r="G155" s="44">
        <f t="shared" si="4"/>
        <v>0.9999662487945997</v>
      </c>
    </row>
    <row r="156" spans="1:7" ht="12.75">
      <c r="A156" s="40">
        <v>80101</v>
      </c>
      <c r="B156" s="40">
        <v>605</v>
      </c>
      <c r="C156" s="40">
        <v>0</v>
      </c>
      <c r="D156" s="47" t="s">
        <v>30</v>
      </c>
      <c r="E156" s="43">
        <v>5535</v>
      </c>
      <c r="F156" s="43">
        <v>5535</v>
      </c>
      <c r="G156" s="44">
        <f t="shared" si="4"/>
        <v>1</v>
      </c>
    </row>
    <row r="157" spans="1:7" ht="12.75">
      <c r="A157" s="45"/>
      <c r="B157" s="45"/>
      <c r="C157" s="45"/>
      <c r="D157" s="14" t="s">
        <v>51</v>
      </c>
      <c r="E157" s="38">
        <f>SUM(E158:E164)</f>
        <v>103501</v>
      </c>
      <c r="F157" s="38">
        <f>SUM(F158:F164)</f>
        <v>103501.55</v>
      </c>
      <c r="G157" s="39">
        <f>F157/E157*100%</f>
        <v>1.0000053139583194</v>
      </c>
    </row>
    <row r="158" spans="1:7" ht="12.75">
      <c r="A158" s="40">
        <v>80103</v>
      </c>
      <c r="B158" s="40">
        <v>302</v>
      </c>
      <c r="C158" s="40">
        <v>0</v>
      </c>
      <c r="D158" s="47" t="s">
        <v>32</v>
      </c>
      <c r="E158" s="43">
        <v>6635</v>
      </c>
      <c r="F158" s="43">
        <v>6635.19</v>
      </c>
      <c r="G158" s="44">
        <f t="shared" si="4"/>
        <v>1.0000286360211001</v>
      </c>
    </row>
    <row r="159" spans="1:7" ht="12.75">
      <c r="A159" s="40">
        <v>80103</v>
      </c>
      <c r="B159" s="40">
        <v>401</v>
      </c>
      <c r="C159" s="40">
        <v>0</v>
      </c>
      <c r="D159" s="47" t="s">
        <v>86</v>
      </c>
      <c r="E159" s="43">
        <v>69626</v>
      </c>
      <c r="F159" s="43">
        <v>69626.17</v>
      </c>
      <c r="G159" s="44">
        <f t="shared" si="4"/>
        <v>1.0000024416166375</v>
      </c>
    </row>
    <row r="160" spans="1:7" ht="12.75">
      <c r="A160" s="40">
        <v>80103</v>
      </c>
      <c r="B160" s="40">
        <v>404</v>
      </c>
      <c r="C160" s="40">
        <v>0</v>
      </c>
      <c r="D160" s="47" t="s">
        <v>88</v>
      </c>
      <c r="E160" s="43">
        <v>5580</v>
      </c>
      <c r="F160" s="43">
        <v>5579.95</v>
      </c>
      <c r="G160" s="44">
        <f t="shared" si="4"/>
        <v>0.9999910394265232</v>
      </c>
    </row>
    <row r="161" spans="1:7" ht="12.75">
      <c r="A161" s="40">
        <v>80103</v>
      </c>
      <c r="B161" s="40">
        <v>411</v>
      </c>
      <c r="C161" s="40">
        <v>0</v>
      </c>
      <c r="D161" s="47" t="s">
        <v>33</v>
      </c>
      <c r="E161" s="43">
        <v>13786</v>
      </c>
      <c r="F161" s="43">
        <v>13785.83</v>
      </c>
      <c r="G161" s="44">
        <f t="shared" si="4"/>
        <v>0.9999876686493544</v>
      </c>
    </row>
    <row r="162" spans="1:7" ht="12.75">
      <c r="A162" s="40">
        <v>80103</v>
      </c>
      <c r="B162" s="40">
        <v>412</v>
      </c>
      <c r="C162" s="40">
        <v>0</v>
      </c>
      <c r="D162" s="47" t="s">
        <v>34</v>
      </c>
      <c r="E162" s="43">
        <v>2025</v>
      </c>
      <c r="F162" s="43">
        <v>2025.41</v>
      </c>
      <c r="G162" s="44">
        <f t="shared" si="4"/>
        <v>1.0002024691358025</v>
      </c>
    </row>
    <row r="163" spans="1:7" ht="12.75">
      <c r="A163" s="40">
        <v>80103</v>
      </c>
      <c r="B163" s="40">
        <v>424</v>
      </c>
      <c r="C163" s="40">
        <v>0</v>
      </c>
      <c r="D163" s="47" t="s">
        <v>100</v>
      </c>
      <c r="E163" s="43">
        <v>89</v>
      </c>
      <c r="F163" s="43">
        <v>89</v>
      </c>
      <c r="G163" s="44">
        <f t="shared" si="4"/>
        <v>1</v>
      </c>
    </row>
    <row r="164" spans="1:7" ht="12.75">
      <c r="A164" s="40">
        <v>80103</v>
      </c>
      <c r="B164" s="40">
        <v>444</v>
      </c>
      <c r="C164" s="40">
        <v>0</v>
      </c>
      <c r="D164" s="47" t="s">
        <v>92</v>
      </c>
      <c r="E164" s="43">
        <v>5760</v>
      </c>
      <c r="F164" s="43">
        <v>5760</v>
      </c>
      <c r="G164" s="44">
        <f aca="true" t="shared" si="5" ref="G164:G193">F164/E164*100%</f>
        <v>1</v>
      </c>
    </row>
    <row r="165" spans="1:7" ht="12.75">
      <c r="A165" s="45"/>
      <c r="B165" s="45"/>
      <c r="C165" s="45"/>
      <c r="D165" s="14" t="s">
        <v>52</v>
      </c>
      <c r="E165" s="38">
        <f>SUM(E166:E187)</f>
        <v>795619</v>
      </c>
      <c r="F165" s="38">
        <f>SUM(F166:F187)</f>
        <v>792818.6500000001</v>
      </c>
      <c r="G165" s="39">
        <f t="shared" si="5"/>
        <v>0.9964802876753824</v>
      </c>
    </row>
    <row r="166" spans="1:7" ht="38.25">
      <c r="A166" s="40">
        <v>80104</v>
      </c>
      <c r="B166" s="40">
        <v>231</v>
      </c>
      <c r="C166" s="40">
        <v>0</v>
      </c>
      <c r="D166" s="25" t="s">
        <v>115</v>
      </c>
      <c r="E166" s="46">
        <v>11942</v>
      </c>
      <c r="F166" s="46">
        <v>11135.98</v>
      </c>
      <c r="G166" s="44">
        <f t="shared" si="5"/>
        <v>0.9325054429743761</v>
      </c>
    </row>
    <row r="167" spans="1:7" ht="12.75">
      <c r="A167" s="40">
        <v>80104</v>
      </c>
      <c r="B167" s="40">
        <v>302</v>
      </c>
      <c r="C167" s="40">
        <v>0</v>
      </c>
      <c r="D167" s="47" t="s">
        <v>32</v>
      </c>
      <c r="E167" s="43">
        <v>34594</v>
      </c>
      <c r="F167" s="43">
        <v>34593.77</v>
      </c>
      <c r="G167" s="44">
        <f t="shared" si="5"/>
        <v>0.9999933514482279</v>
      </c>
    </row>
    <row r="168" spans="1:7" ht="12.75">
      <c r="A168" s="40">
        <v>80104</v>
      </c>
      <c r="B168" s="40">
        <v>401</v>
      </c>
      <c r="C168" s="40">
        <v>0</v>
      </c>
      <c r="D168" s="47" t="s">
        <v>86</v>
      </c>
      <c r="E168" s="43">
        <v>508662</v>
      </c>
      <c r="F168" s="43">
        <v>508661.37</v>
      </c>
      <c r="G168" s="44">
        <f t="shared" si="5"/>
        <v>0.9999987614565271</v>
      </c>
    </row>
    <row r="169" spans="1:7" ht="12.75">
      <c r="A169" s="40">
        <v>80104</v>
      </c>
      <c r="B169" s="40">
        <v>404</v>
      </c>
      <c r="C169" s="40">
        <v>0</v>
      </c>
      <c r="D169" s="47" t="s">
        <v>88</v>
      </c>
      <c r="E169" s="43">
        <v>25540</v>
      </c>
      <c r="F169" s="43">
        <v>25539.53</v>
      </c>
      <c r="G169" s="44">
        <f t="shared" si="5"/>
        <v>0.9999815974941269</v>
      </c>
    </row>
    <row r="170" spans="1:7" ht="12.75">
      <c r="A170" s="40">
        <v>80104</v>
      </c>
      <c r="B170" s="40">
        <v>411</v>
      </c>
      <c r="C170" s="40">
        <v>0</v>
      </c>
      <c r="D170" s="47" t="s">
        <v>33</v>
      </c>
      <c r="E170" s="43">
        <v>91442</v>
      </c>
      <c r="F170" s="43">
        <v>91442.21</v>
      </c>
      <c r="G170" s="44">
        <f t="shared" si="5"/>
        <v>1.000002296537696</v>
      </c>
    </row>
    <row r="171" spans="1:7" ht="12.75">
      <c r="A171" s="40">
        <v>80104</v>
      </c>
      <c r="B171" s="40">
        <v>412</v>
      </c>
      <c r="C171" s="40">
        <v>0</v>
      </c>
      <c r="D171" s="47" t="s">
        <v>34</v>
      </c>
      <c r="E171" s="43">
        <v>12818</v>
      </c>
      <c r="F171" s="43">
        <v>12818.4</v>
      </c>
      <c r="G171" s="44">
        <f t="shared" si="5"/>
        <v>1.0000312061163987</v>
      </c>
    </row>
    <row r="172" spans="1:7" ht="12.75">
      <c r="A172" s="40">
        <v>80104</v>
      </c>
      <c r="B172" s="40">
        <v>417</v>
      </c>
      <c r="C172" s="40">
        <v>0</v>
      </c>
      <c r="D172" s="47" t="s">
        <v>84</v>
      </c>
      <c r="E172" s="43">
        <v>1987</v>
      </c>
      <c r="F172" s="43">
        <v>1954</v>
      </c>
      <c r="G172" s="44">
        <f t="shared" si="5"/>
        <v>0.9833920483140413</v>
      </c>
    </row>
    <row r="173" spans="1:7" ht="12.75">
      <c r="A173" s="40">
        <v>80104</v>
      </c>
      <c r="B173" s="40">
        <v>421</v>
      </c>
      <c r="C173" s="40">
        <v>0</v>
      </c>
      <c r="D173" s="47" t="s">
        <v>35</v>
      </c>
      <c r="E173" s="43">
        <v>36048</v>
      </c>
      <c r="F173" s="43">
        <v>36047.05</v>
      </c>
      <c r="G173" s="44">
        <f t="shared" si="5"/>
        <v>0.9999736462494453</v>
      </c>
    </row>
    <row r="174" spans="1:7" ht="12.75">
      <c r="A174" s="40">
        <v>80104</v>
      </c>
      <c r="B174" s="40">
        <v>423</v>
      </c>
      <c r="C174" s="40">
        <v>0</v>
      </c>
      <c r="D174" s="47" t="s">
        <v>112</v>
      </c>
      <c r="E174" s="43">
        <v>109</v>
      </c>
      <c r="F174" s="43">
        <v>108.74</v>
      </c>
      <c r="G174" s="44">
        <f t="shared" si="5"/>
        <v>0.9976146788990825</v>
      </c>
    </row>
    <row r="175" spans="1:7" ht="12.75">
      <c r="A175" s="40">
        <v>80104</v>
      </c>
      <c r="B175" s="40">
        <v>424</v>
      </c>
      <c r="C175" s="40">
        <v>0</v>
      </c>
      <c r="D175" s="47" t="s">
        <v>95</v>
      </c>
      <c r="E175" s="43">
        <v>299</v>
      </c>
      <c r="F175" s="43">
        <v>297.99</v>
      </c>
      <c r="G175" s="44">
        <f t="shared" si="5"/>
        <v>0.9966220735785953</v>
      </c>
    </row>
    <row r="176" spans="1:7" ht="12.75">
      <c r="A176" s="40">
        <v>80104</v>
      </c>
      <c r="B176" s="40">
        <v>426</v>
      </c>
      <c r="C176" s="40">
        <v>0</v>
      </c>
      <c r="D176" s="47" t="s">
        <v>90</v>
      </c>
      <c r="E176" s="43">
        <v>4911</v>
      </c>
      <c r="F176" s="43">
        <v>3247.64</v>
      </c>
      <c r="G176" s="44">
        <f t="shared" si="5"/>
        <v>0.6612991244145795</v>
      </c>
    </row>
    <row r="177" spans="1:7" ht="12.75">
      <c r="A177" s="40">
        <v>80104</v>
      </c>
      <c r="B177" s="40">
        <v>427</v>
      </c>
      <c r="C177" s="40">
        <v>0</v>
      </c>
      <c r="D177" s="47" t="s">
        <v>83</v>
      </c>
      <c r="E177" s="43">
        <v>6147</v>
      </c>
      <c r="F177" s="43">
        <v>6146.46</v>
      </c>
      <c r="G177" s="44">
        <f t="shared" si="5"/>
        <v>0.9999121522693997</v>
      </c>
    </row>
    <row r="178" spans="1:7" ht="12.75">
      <c r="A178" s="40">
        <v>80104</v>
      </c>
      <c r="B178" s="40">
        <v>428</v>
      </c>
      <c r="C178" s="40">
        <v>0</v>
      </c>
      <c r="D178" s="47" t="s">
        <v>91</v>
      </c>
      <c r="E178" s="43">
        <v>1229</v>
      </c>
      <c r="F178" s="43">
        <v>1229</v>
      </c>
      <c r="G178" s="44">
        <f t="shared" si="5"/>
        <v>1</v>
      </c>
    </row>
    <row r="179" spans="1:7" ht="12.75">
      <c r="A179" s="40">
        <v>80104</v>
      </c>
      <c r="B179" s="40">
        <v>430</v>
      </c>
      <c r="C179" s="40">
        <v>0</v>
      </c>
      <c r="D179" s="47" t="s">
        <v>36</v>
      </c>
      <c r="E179" s="43">
        <v>20259</v>
      </c>
      <c r="F179" s="43">
        <v>20114.89</v>
      </c>
      <c r="G179" s="44">
        <f t="shared" si="5"/>
        <v>0.9928866182931043</v>
      </c>
    </row>
    <row r="180" spans="1:7" ht="12.75">
      <c r="A180" s="40">
        <v>80104</v>
      </c>
      <c r="B180" s="40">
        <v>435</v>
      </c>
      <c r="C180" s="40">
        <v>0</v>
      </c>
      <c r="D180" s="47" t="s">
        <v>96</v>
      </c>
      <c r="E180" s="43">
        <v>1060</v>
      </c>
      <c r="F180" s="43">
        <v>1059.68</v>
      </c>
      <c r="G180" s="44">
        <f t="shared" si="5"/>
        <v>0.9996981132075472</v>
      </c>
    </row>
    <row r="181" spans="1:7" ht="12.75">
      <c r="A181" s="40">
        <v>80104</v>
      </c>
      <c r="B181" s="40">
        <v>436</v>
      </c>
      <c r="C181" s="40">
        <v>0</v>
      </c>
      <c r="D181" s="47" t="s">
        <v>104</v>
      </c>
      <c r="E181" s="43">
        <v>1091</v>
      </c>
      <c r="F181" s="43">
        <v>1091.15</v>
      </c>
      <c r="G181" s="44">
        <f t="shared" si="5"/>
        <v>1.0001374885426215</v>
      </c>
    </row>
    <row r="182" spans="1:7" ht="12.75">
      <c r="A182" s="40">
        <v>80104</v>
      </c>
      <c r="B182" s="40">
        <v>437</v>
      </c>
      <c r="C182" s="40">
        <v>0</v>
      </c>
      <c r="D182" s="47" t="s">
        <v>105</v>
      </c>
      <c r="E182" s="43">
        <v>1891</v>
      </c>
      <c r="F182" s="43">
        <v>1740.49</v>
      </c>
      <c r="G182" s="44">
        <f t="shared" si="5"/>
        <v>0.9204071919619249</v>
      </c>
    </row>
    <row r="183" spans="1:7" ht="12.75">
      <c r="A183" s="40">
        <v>80104</v>
      </c>
      <c r="B183" s="40">
        <v>441</v>
      </c>
      <c r="C183" s="40">
        <v>0</v>
      </c>
      <c r="D183" s="47" t="s">
        <v>37</v>
      </c>
      <c r="E183" s="43">
        <v>100</v>
      </c>
      <c r="F183" s="43">
        <v>100.3</v>
      </c>
      <c r="G183" s="44">
        <f t="shared" si="5"/>
        <v>1.003</v>
      </c>
    </row>
    <row r="184" spans="1:7" ht="12.75">
      <c r="A184" s="40">
        <v>80104</v>
      </c>
      <c r="B184" s="40">
        <v>443</v>
      </c>
      <c r="C184" s="40">
        <v>0</v>
      </c>
      <c r="D184" s="47" t="s">
        <v>38</v>
      </c>
      <c r="E184" s="43">
        <v>949</v>
      </c>
      <c r="F184" s="43">
        <v>949</v>
      </c>
      <c r="G184" s="44">
        <f t="shared" si="5"/>
        <v>1</v>
      </c>
    </row>
    <row r="185" spans="1:7" ht="12.75">
      <c r="A185" s="40">
        <v>80104</v>
      </c>
      <c r="B185" s="40">
        <v>444</v>
      </c>
      <c r="C185" s="40">
        <v>0</v>
      </c>
      <c r="D185" s="47" t="s">
        <v>92</v>
      </c>
      <c r="E185" s="43">
        <v>31190</v>
      </c>
      <c r="F185" s="43">
        <v>31190</v>
      </c>
      <c r="G185" s="44">
        <f t="shared" si="5"/>
        <v>1</v>
      </c>
    </row>
    <row r="186" spans="1:7" ht="12.75">
      <c r="A186" s="40">
        <v>80104</v>
      </c>
      <c r="B186" s="40">
        <v>470</v>
      </c>
      <c r="C186" s="40">
        <v>0</v>
      </c>
      <c r="D186" s="47" t="s">
        <v>103</v>
      </c>
      <c r="E186" s="43">
        <v>768</v>
      </c>
      <c r="F186" s="43">
        <v>768</v>
      </c>
      <c r="G186" s="44">
        <f t="shared" si="5"/>
        <v>1</v>
      </c>
    </row>
    <row r="187" spans="1:7" ht="12.75">
      <c r="A187" s="40">
        <v>80104</v>
      </c>
      <c r="B187" s="40">
        <v>605</v>
      </c>
      <c r="C187" s="40">
        <v>0</v>
      </c>
      <c r="D187" s="47" t="s">
        <v>30</v>
      </c>
      <c r="E187" s="43">
        <v>2583</v>
      </c>
      <c r="F187" s="43">
        <v>2583</v>
      </c>
      <c r="G187" s="44">
        <f t="shared" si="5"/>
        <v>1</v>
      </c>
    </row>
    <row r="188" spans="1:7" ht="12.75">
      <c r="A188" s="45"/>
      <c r="B188" s="45"/>
      <c r="C188" s="45"/>
      <c r="D188" s="14" t="s">
        <v>54</v>
      </c>
      <c r="E188" s="38">
        <f>SUM(E189:E209)</f>
        <v>1921864</v>
      </c>
      <c r="F188" s="38">
        <f>SUM(F189:F209)</f>
        <v>1917561.1799999997</v>
      </c>
      <c r="G188" s="39">
        <f t="shared" si="5"/>
        <v>0.9977611214945489</v>
      </c>
    </row>
    <row r="189" spans="1:7" ht="12.75">
      <c r="A189" s="40">
        <v>80110</v>
      </c>
      <c r="B189" s="40">
        <v>302</v>
      </c>
      <c r="C189" s="40">
        <v>0</v>
      </c>
      <c r="D189" s="47" t="s">
        <v>32</v>
      </c>
      <c r="E189" s="43">
        <v>93828</v>
      </c>
      <c r="F189" s="43">
        <v>93828.23</v>
      </c>
      <c r="G189" s="44">
        <f t="shared" si="5"/>
        <v>1.0000024512938568</v>
      </c>
    </row>
    <row r="190" spans="1:7" ht="12.75">
      <c r="A190" s="40">
        <v>80110</v>
      </c>
      <c r="B190" s="40">
        <v>401</v>
      </c>
      <c r="C190" s="40">
        <v>0</v>
      </c>
      <c r="D190" s="47" t="s">
        <v>86</v>
      </c>
      <c r="E190" s="43">
        <v>1221124</v>
      </c>
      <c r="F190" s="43">
        <v>1221123.76</v>
      </c>
      <c r="G190" s="44">
        <f t="shared" si="5"/>
        <v>0.9999998034597634</v>
      </c>
    </row>
    <row r="191" spans="1:7" ht="12.75">
      <c r="A191" s="40">
        <v>80110</v>
      </c>
      <c r="B191" s="40">
        <v>404</v>
      </c>
      <c r="C191" s="40">
        <v>0</v>
      </c>
      <c r="D191" s="47" t="s">
        <v>88</v>
      </c>
      <c r="E191" s="43">
        <v>93936</v>
      </c>
      <c r="F191" s="43">
        <v>93935.51</v>
      </c>
      <c r="G191" s="44">
        <f t="shared" si="5"/>
        <v>0.9999947836825072</v>
      </c>
    </row>
    <row r="192" spans="1:7" ht="12.75">
      <c r="A192" s="40">
        <v>80110</v>
      </c>
      <c r="B192" s="40">
        <v>411</v>
      </c>
      <c r="C192" s="40">
        <v>0</v>
      </c>
      <c r="D192" s="47" t="s">
        <v>33</v>
      </c>
      <c r="E192" s="43">
        <v>228123</v>
      </c>
      <c r="F192" s="43">
        <v>228123.41</v>
      </c>
      <c r="G192" s="44">
        <f t="shared" si="5"/>
        <v>1.000001797276031</v>
      </c>
    </row>
    <row r="193" spans="1:7" ht="12.75">
      <c r="A193" s="40">
        <v>80110</v>
      </c>
      <c r="B193" s="40">
        <v>412</v>
      </c>
      <c r="C193" s="40">
        <v>0</v>
      </c>
      <c r="D193" s="47" t="s">
        <v>34</v>
      </c>
      <c r="E193" s="43">
        <v>29713</v>
      </c>
      <c r="F193" s="43">
        <v>29712.82</v>
      </c>
      <c r="G193" s="44">
        <f t="shared" si="5"/>
        <v>0.9999939420455692</v>
      </c>
    </row>
    <row r="194" spans="1:7" ht="12.75">
      <c r="A194" s="40">
        <v>80110</v>
      </c>
      <c r="B194" s="40">
        <v>417</v>
      </c>
      <c r="C194" s="40">
        <v>0</v>
      </c>
      <c r="D194" s="47" t="s">
        <v>84</v>
      </c>
      <c r="E194" s="43">
        <v>1350</v>
      </c>
      <c r="F194" s="43">
        <v>1350</v>
      </c>
      <c r="G194" s="44">
        <f aca="true" t="shared" si="6" ref="G194:G234">F194/E194*100%</f>
        <v>1</v>
      </c>
    </row>
    <row r="195" spans="1:7" ht="12.75">
      <c r="A195" s="40">
        <v>80110</v>
      </c>
      <c r="B195" s="40">
        <v>421</v>
      </c>
      <c r="C195" s="40">
        <v>0</v>
      </c>
      <c r="D195" s="47" t="s">
        <v>35</v>
      </c>
      <c r="E195" s="43">
        <v>18276</v>
      </c>
      <c r="F195" s="43">
        <v>18276.22</v>
      </c>
      <c r="G195" s="44">
        <f t="shared" si="6"/>
        <v>1.000012037644999</v>
      </c>
    </row>
    <row r="196" spans="1:7" ht="12.75">
      <c r="A196" s="40">
        <v>80110</v>
      </c>
      <c r="B196" s="40">
        <v>423</v>
      </c>
      <c r="C196" s="40">
        <v>0</v>
      </c>
      <c r="D196" s="47" t="s">
        <v>112</v>
      </c>
      <c r="E196" s="43">
        <v>402</v>
      </c>
      <c r="F196" s="43">
        <v>401.72</v>
      </c>
      <c r="G196" s="44">
        <f t="shared" si="6"/>
        <v>0.9993034825870647</v>
      </c>
    </row>
    <row r="197" spans="1:7" ht="12.75">
      <c r="A197" s="40">
        <v>80110</v>
      </c>
      <c r="B197" s="40">
        <v>424</v>
      </c>
      <c r="C197" s="40">
        <v>0</v>
      </c>
      <c r="D197" s="47" t="s">
        <v>95</v>
      </c>
      <c r="E197" s="43">
        <v>12625</v>
      </c>
      <c r="F197" s="43">
        <v>12625.42</v>
      </c>
      <c r="G197" s="44">
        <f t="shared" si="6"/>
        <v>1.0000332673267327</v>
      </c>
    </row>
    <row r="198" spans="1:7" ht="12.75">
      <c r="A198" s="40">
        <v>80110</v>
      </c>
      <c r="B198" s="40">
        <v>426</v>
      </c>
      <c r="C198" s="40">
        <v>0</v>
      </c>
      <c r="D198" s="47" t="s">
        <v>90</v>
      </c>
      <c r="E198" s="43">
        <v>116232</v>
      </c>
      <c r="F198" s="43">
        <v>112088.18</v>
      </c>
      <c r="G198" s="44">
        <f t="shared" si="6"/>
        <v>0.9643487163603827</v>
      </c>
    </row>
    <row r="199" spans="1:7" ht="12.75">
      <c r="A199" s="40">
        <v>80110</v>
      </c>
      <c r="B199" s="40">
        <v>427</v>
      </c>
      <c r="C199" s="40">
        <v>0</v>
      </c>
      <c r="D199" s="47" t="s">
        <v>83</v>
      </c>
      <c r="E199" s="43">
        <v>6003</v>
      </c>
      <c r="F199" s="43">
        <v>6003.49</v>
      </c>
      <c r="G199" s="44">
        <f t="shared" si="6"/>
        <v>1.0000816258537397</v>
      </c>
    </row>
    <row r="200" spans="1:7" ht="12.75">
      <c r="A200" s="40">
        <v>80110</v>
      </c>
      <c r="B200" s="40">
        <v>428</v>
      </c>
      <c r="C200" s="40">
        <v>0</v>
      </c>
      <c r="D200" s="47" t="s">
        <v>91</v>
      </c>
      <c r="E200" s="43">
        <v>1200</v>
      </c>
      <c r="F200" s="43">
        <v>1200</v>
      </c>
      <c r="G200" s="44">
        <f t="shared" si="6"/>
        <v>1</v>
      </c>
    </row>
    <row r="201" spans="1:7" ht="12.75">
      <c r="A201" s="40">
        <v>80110</v>
      </c>
      <c r="B201" s="40">
        <v>430</v>
      </c>
      <c r="C201" s="40">
        <v>0</v>
      </c>
      <c r="D201" s="47" t="s">
        <v>36</v>
      </c>
      <c r="E201" s="43">
        <v>16845</v>
      </c>
      <c r="F201" s="43">
        <v>16844.79</v>
      </c>
      <c r="G201" s="44">
        <f t="shared" si="6"/>
        <v>0.9999875333926982</v>
      </c>
    </row>
    <row r="202" spans="1:7" ht="12.75">
      <c r="A202" s="40">
        <v>80110</v>
      </c>
      <c r="B202" s="40">
        <v>435</v>
      </c>
      <c r="C202" s="40">
        <v>0</v>
      </c>
      <c r="D202" s="47" t="s">
        <v>96</v>
      </c>
      <c r="E202" s="43">
        <v>786</v>
      </c>
      <c r="F202" s="43">
        <v>786.4</v>
      </c>
      <c r="G202" s="44">
        <f t="shared" si="6"/>
        <v>1.0005089058524173</v>
      </c>
    </row>
    <row r="203" spans="1:7" ht="12.75">
      <c r="A203" s="40">
        <v>80110</v>
      </c>
      <c r="B203" s="40">
        <v>436</v>
      </c>
      <c r="C203" s="40">
        <v>0</v>
      </c>
      <c r="D203" s="47" t="s">
        <v>104</v>
      </c>
      <c r="E203" s="43">
        <v>300</v>
      </c>
      <c r="F203" s="43">
        <v>300</v>
      </c>
      <c r="G203" s="44">
        <f t="shared" si="6"/>
        <v>1</v>
      </c>
    </row>
    <row r="204" spans="1:7" ht="12.75">
      <c r="A204" s="40">
        <v>80110</v>
      </c>
      <c r="B204" s="40">
        <v>437</v>
      </c>
      <c r="C204" s="40">
        <v>0</v>
      </c>
      <c r="D204" s="47" t="s">
        <v>105</v>
      </c>
      <c r="E204" s="43">
        <v>1547</v>
      </c>
      <c r="F204" s="43">
        <v>1386.64</v>
      </c>
      <c r="G204" s="44">
        <f t="shared" si="6"/>
        <v>0.8963413057530705</v>
      </c>
    </row>
    <row r="205" spans="1:7" ht="12.75">
      <c r="A205" s="40">
        <v>80110</v>
      </c>
      <c r="B205" s="40">
        <v>441</v>
      </c>
      <c r="C205" s="40">
        <v>0</v>
      </c>
      <c r="D205" s="47" t="s">
        <v>37</v>
      </c>
      <c r="E205" s="43">
        <v>2511</v>
      </c>
      <c r="F205" s="43">
        <v>2511.29</v>
      </c>
      <c r="G205" s="44">
        <f t="shared" si="6"/>
        <v>1.0001154918359219</v>
      </c>
    </row>
    <row r="206" spans="1:7" ht="12.75">
      <c r="A206" s="40">
        <v>80110</v>
      </c>
      <c r="B206" s="40">
        <v>443</v>
      </c>
      <c r="C206" s="40">
        <v>0</v>
      </c>
      <c r="D206" s="47" t="s">
        <v>38</v>
      </c>
      <c r="E206" s="43">
        <v>3019</v>
      </c>
      <c r="F206" s="43">
        <v>3019</v>
      </c>
      <c r="G206" s="44">
        <f t="shared" si="6"/>
        <v>1</v>
      </c>
    </row>
    <row r="207" spans="1:7" ht="12.75">
      <c r="A207" s="40">
        <v>80110</v>
      </c>
      <c r="B207" s="40">
        <v>444</v>
      </c>
      <c r="C207" s="40">
        <v>0</v>
      </c>
      <c r="D207" s="47" t="s">
        <v>92</v>
      </c>
      <c r="E207" s="43">
        <v>68637</v>
      </c>
      <c r="F207" s="43">
        <v>68637</v>
      </c>
      <c r="G207" s="44">
        <f t="shared" si="6"/>
        <v>1</v>
      </c>
    </row>
    <row r="208" spans="1:7" ht="12.75">
      <c r="A208" s="40">
        <v>80110</v>
      </c>
      <c r="B208" s="40">
        <v>470</v>
      </c>
      <c r="C208" s="40">
        <v>0</v>
      </c>
      <c r="D208" s="47" t="s">
        <v>103</v>
      </c>
      <c r="E208" s="43">
        <v>364</v>
      </c>
      <c r="F208" s="43">
        <v>364.3</v>
      </c>
      <c r="G208" s="44">
        <f t="shared" si="6"/>
        <v>1.0008241758241758</v>
      </c>
    </row>
    <row r="209" spans="1:7" ht="12.75">
      <c r="A209" s="40">
        <v>80110</v>
      </c>
      <c r="B209" s="40">
        <v>605</v>
      </c>
      <c r="C209" s="40">
        <v>0</v>
      </c>
      <c r="D209" s="47" t="s">
        <v>30</v>
      </c>
      <c r="E209" s="43">
        <v>5043</v>
      </c>
      <c r="F209" s="43">
        <v>5043</v>
      </c>
      <c r="G209" s="44">
        <f t="shared" si="6"/>
        <v>1</v>
      </c>
    </row>
    <row r="210" spans="1:7" ht="12.75">
      <c r="A210" s="45"/>
      <c r="B210" s="45"/>
      <c r="C210" s="45"/>
      <c r="D210" s="14" t="s">
        <v>53</v>
      </c>
      <c r="E210" s="38">
        <f>SUM(E211:E218)</f>
        <v>402711</v>
      </c>
      <c r="F210" s="38">
        <f>SUM(F211:F218)</f>
        <v>394537.56</v>
      </c>
      <c r="G210" s="39">
        <f t="shared" si="6"/>
        <v>0.97970395643526</v>
      </c>
    </row>
    <row r="211" spans="1:7" ht="12.75">
      <c r="A211" s="40">
        <v>80113</v>
      </c>
      <c r="B211" s="40">
        <v>401</v>
      </c>
      <c r="C211" s="40">
        <v>0</v>
      </c>
      <c r="D211" s="47" t="s">
        <v>86</v>
      </c>
      <c r="E211" s="43">
        <v>22980</v>
      </c>
      <c r="F211" s="43">
        <v>22957.51</v>
      </c>
      <c r="G211" s="44">
        <f t="shared" si="6"/>
        <v>0.999021322889469</v>
      </c>
    </row>
    <row r="212" spans="1:7" ht="12.75">
      <c r="A212" s="40">
        <v>80113</v>
      </c>
      <c r="B212" s="40">
        <v>404</v>
      </c>
      <c r="C212" s="40">
        <v>0</v>
      </c>
      <c r="D212" s="47" t="s">
        <v>88</v>
      </c>
      <c r="E212" s="43">
        <v>1990</v>
      </c>
      <c r="F212" s="43">
        <v>1855.61</v>
      </c>
      <c r="G212" s="44">
        <f t="shared" si="6"/>
        <v>0.9324673366834171</v>
      </c>
    </row>
    <row r="213" spans="1:7" ht="12.75">
      <c r="A213" s="40">
        <v>80113</v>
      </c>
      <c r="B213" s="40">
        <v>411</v>
      </c>
      <c r="C213" s="40">
        <v>0</v>
      </c>
      <c r="D213" s="47" t="s">
        <v>33</v>
      </c>
      <c r="E213" s="43">
        <v>7101</v>
      </c>
      <c r="F213" s="43">
        <v>6935.18</v>
      </c>
      <c r="G213" s="44">
        <f t="shared" si="6"/>
        <v>0.976648359386002</v>
      </c>
    </row>
    <row r="214" spans="1:7" ht="12.75">
      <c r="A214" s="40">
        <v>80113</v>
      </c>
      <c r="B214" s="40">
        <v>417</v>
      </c>
      <c r="C214" s="40">
        <v>0</v>
      </c>
      <c r="D214" s="47" t="s">
        <v>84</v>
      </c>
      <c r="E214" s="43">
        <v>19000</v>
      </c>
      <c r="F214" s="43">
        <v>18591.71</v>
      </c>
      <c r="G214" s="44">
        <f t="shared" si="6"/>
        <v>0.9785110526315789</v>
      </c>
    </row>
    <row r="215" spans="1:7" ht="12.75">
      <c r="A215" s="40">
        <v>80113</v>
      </c>
      <c r="B215" s="40">
        <v>421</v>
      </c>
      <c r="C215" s="40">
        <v>0</v>
      </c>
      <c r="D215" s="47" t="s">
        <v>35</v>
      </c>
      <c r="E215" s="43">
        <v>22964</v>
      </c>
      <c r="F215" s="43">
        <v>22418.9</v>
      </c>
      <c r="G215" s="44">
        <f t="shared" si="6"/>
        <v>0.9762628461940429</v>
      </c>
    </row>
    <row r="216" spans="1:7" ht="12.75">
      <c r="A216" s="40">
        <v>80113</v>
      </c>
      <c r="B216" s="40">
        <v>427</v>
      </c>
      <c r="C216" s="40">
        <v>0</v>
      </c>
      <c r="D216" s="47" t="s">
        <v>83</v>
      </c>
      <c r="E216" s="43">
        <v>1500</v>
      </c>
      <c r="F216" s="43">
        <v>1451.4</v>
      </c>
      <c r="G216" s="44">
        <f t="shared" si="6"/>
        <v>0.9676</v>
      </c>
    </row>
    <row r="217" spans="1:7" ht="12.75">
      <c r="A217" s="40">
        <v>80113</v>
      </c>
      <c r="B217" s="40">
        <v>430</v>
      </c>
      <c r="C217" s="40">
        <v>0</v>
      </c>
      <c r="D217" s="47" t="s">
        <v>36</v>
      </c>
      <c r="E217" s="43">
        <v>325899</v>
      </c>
      <c r="F217" s="43">
        <v>319051</v>
      </c>
      <c r="G217" s="44">
        <f t="shared" si="6"/>
        <v>0.978987354978076</v>
      </c>
    </row>
    <row r="218" spans="1:7" ht="12.75">
      <c r="A218" s="40">
        <v>80113</v>
      </c>
      <c r="B218" s="40">
        <v>444</v>
      </c>
      <c r="C218" s="40">
        <v>0</v>
      </c>
      <c r="D218" s="47" t="s">
        <v>92</v>
      </c>
      <c r="E218" s="43">
        <v>1277</v>
      </c>
      <c r="F218" s="43">
        <v>1276.25</v>
      </c>
      <c r="G218" s="44">
        <f t="shared" si="6"/>
        <v>0.9994126859827721</v>
      </c>
    </row>
    <row r="219" spans="1:7" ht="12.75">
      <c r="A219" s="45"/>
      <c r="B219" s="45"/>
      <c r="C219" s="45"/>
      <c r="D219" s="14" t="s">
        <v>55</v>
      </c>
      <c r="E219" s="38">
        <f>SUM(E220:E234)</f>
        <v>130601</v>
      </c>
      <c r="F219" s="38">
        <f>SUM(F220:F234)</f>
        <v>130516.49999999999</v>
      </c>
      <c r="G219" s="39">
        <f t="shared" si="6"/>
        <v>0.9993529911715836</v>
      </c>
    </row>
    <row r="220" spans="1:7" ht="12.75">
      <c r="A220" s="60">
        <v>80114</v>
      </c>
      <c r="B220" s="60">
        <v>302</v>
      </c>
      <c r="C220" s="60">
        <v>0</v>
      </c>
      <c r="D220" s="21" t="s">
        <v>32</v>
      </c>
      <c r="E220" s="52">
        <v>491</v>
      </c>
      <c r="F220" s="52">
        <v>490.8</v>
      </c>
      <c r="G220" s="44">
        <f t="shared" si="6"/>
        <v>0.9995926680244399</v>
      </c>
    </row>
    <row r="221" spans="1:7" ht="12.75">
      <c r="A221" s="40">
        <v>80114</v>
      </c>
      <c r="B221" s="40">
        <v>401</v>
      </c>
      <c r="C221" s="40">
        <v>0</v>
      </c>
      <c r="D221" s="47" t="s">
        <v>86</v>
      </c>
      <c r="E221" s="43">
        <v>87370</v>
      </c>
      <c r="F221" s="43">
        <v>87370.14</v>
      </c>
      <c r="G221" s="44">
        <f t="shared" si="6"/>
        <v>1.00000160238068</v>
      </c>
    </row>
    <row r="222" spans="1:7" ht="12.75">
      <c r="A222" s="40">
        <v>80114</v>
      </c>
      <c r="B222" s="40">
        <v>404</v>
      </c>
      <c r="C222" s="40">
        <v>0</v>
      </c>
      <c r="D222" s="47" t="s">
        <v>88</v>
      </c>
      <c r="E222" s="43">
        <v>15586</v>
      </c>
      <c r="F222" s="43">
        <v>15585.85</v>
      </c>
      <c r="G222" s="44">
        <f t="shared" si="6"/>
        <v>0.9999903759784422</v>
      </c>
    </row>
    <row r="223" spans="1:7" ht="12.75">
      <c r="A223" s="40">
        <v>80114</v>
      </c>
      <c r="B223" s="40">
        <v>411</v>
      </c>
      <c r="C223" s="40">
        <v>0</v>
      </c>
      <c r="D223" s="47" t="s">
        <v>33</v>
      </c>
      <c r="E223" s="43">
        <v>13810</v>
      </c>
      <c r="F223" s="43">
        <v>13810.16</v>
      </c>
      <c r="G223" s="44">
        <f t="shared" si="6"/>
        <v>1.000011585807386</v>
      </c>
    </row>
    <row r="224" spans="1:7" ht="12.75">
      <c r="A224" s="40">
        <v>80114</v>
      </c>
      <c r="B224" s="40">
        <v>412</v>
      </c>
      <c r="C224" s="40">
        <v>0</v>
      </c>
      <c r="D224" s="47" t="s">
        <v>34</v>
      </c>
      <c r="E224" s="43">
        <v>1331</v>
      </c>
      <c r="F224" s="43">
        <v>1331.26</v>
      </c>
      <c r="G224" s="44">
        <f t="shared" si="6"/>
        <v>1.0001953418482343</v>
      </c>
    </row>
    <row r="225" spans="1:7" ht="12.75">
      <c r="A225" s="40">
        <v>80114</v>
      </c>
      <c r="B225" s="40">
        <v>421</v>
      </c>
      <c r="C225" s="40">
        <v>0</v>
      </c>
      <c r="D225" s="47" t="s">
        <v>35</v>
      </c>
      <c r="E225" s="43">
        <v>4115</v>
      </c>
      <c r="F225" s="43">
        <v>4114.72</v>
      </c>
      <c r="G225" s="44">
        <f t="shared" si="6"/>
        <v>0.9999319562575942</v>
      </c>
    </row>
    <row r="226" spans="1:7" ht="12.75">
      <c r="A226" s="40">
        <v>80114</v>
      </c>
      <c r="B226" s="40">
        <v>424</v>
      </c>
      <c r="C226" s="40">
        <v>0</v>
      </c>
      <c r="D226" s="47" t="s">
        <v>95</v>
      </c>
      <c r="E226" s="43">
        <v>641</v>
      </c>
      <c r="F226" s="43">
        <v>640.5</v>
      </c>
      <c r="G226" s="44">
        <f t="shared" si="6"/>
        <v>0.999219968798752</v>
      </c>
    </row>
    <row r="227" spans="1:7" ht="12.75">
      <c r="A227" s="40">
        <v>80114</v>
      </c>
      <c r="B227" s="40">
        <v>427</v>
      </c>
      <c r="C227" s="40">
        <v>0</v>
      </c>
      <c r="D227" s="47" t="s">
        <v>83</v>
      </c>
      <c r="E227" s="43">
        <v>61</v>
      </c>
      <c r="F227" s="43">
        <v>61.5</v>
      </c>
      <c r="G227" s="44">
        <f t="shared" si="6"/>
        <v>1.0081967213114753</v>
      </c>
    </row>
    <row r="228" spans="1:7" ht="12.75">
      <c r="A228" s="40">
        <v>80114</v>
      </c>
      <c r="B228" s="40">
        <v>428</v>
      </c>
      <c r="C228" s="40">
        <v>0</v>
      </c>
      <c r="D228" s="47" t="s">
        <v>91</v>
      </c>
      <c r="E228" s="43">
        <v>352</v>
      </c>
      <c r="F228" s="43">
        <v>352</v>
      </c>
      <c r="G228" s="44">
        <f t="shared" si="6"/>
        <v>1</v>
      </c>
    </row>
    <row r="229" spans="1:7" ht="12.75">
      <c r="A229" s="40">
        <v>80114</v>
      </c>
      <c r="B229" s="40">
        <v>430</v>
      </c>
      <c r="C229" s="40">
        <v>0</v>
      </c>
      <c r="D229" s="47" t="s">
        <v>36</v>
      </c>
      <c r="E229" s="43">
        <v>2125</v>
      </c>
      <c r="F229" s="43">
        <v>2125.4</v>
      </c>
      <c r="G229" s="44">
        <f t="shared" si="6"/>
        <v>1.0001882352941176</v>
      </c>
    </row>
    <row r="230" spans="1:7" ht="12.75">
      <c r="A230" s="40">
        <v>80114</v>
      </c>
      <c r="B230" s="40">
        <v>435</v>
      </c>
      <c r="C230" s="40">
        <v>0</v>
      </c>
      <c r="D230" s="47" t="s">
        <v>96</v>
      </c>
      <c r="E230" s="43">
        <v>272</v>
      </c>
      <c r="F230" s="43">
        <v>217.76</v>
      </c>
      <c r="G230" s="44">
        <f t="shared" si="6"/>
        <v>0.8005882352941176</v>
      </c>
    </row>
    <row r="231" spans="1:7" ht="12.75">
      <c r="A231" s="40">
        <v>80114</v>
      </c>
      <c r="B231" s="40">
        <v>437</v>
      </c>
      <c r="C231" s="40">
        <v>0</v>
      </c>
      <c r="D231" s="47" t="s">
        <v>105</v>
      </c>
      <c r="E231" s="43">
        <v>317</v>
      </c>
      <c r="F231" s="43">
        <v>286.68</v>
      </c>
      <c r="G231" s="44">
        <f t="shared" si="6"/>
        <v>0.9043533123028391</v>
      </c>
    </row>
    <row r="232" spans="1:7" ht="12.75">
      <c r="A232" s="40">
        <v>80114</v>
      </c>
      <c r="B232" s="40">
        <v>441</v>
      </c>
      <c r="C232" s="40">
        <v>0</v>
      </c>
      <c r="D232" s="47" t="s">
        <v>37</v>
      </c>
      <c r="E232" s="43">
        <v>2069</v>
      </c>
      <c r="F232" s="43">
        <v>2068.73</v>
      </c>
      <c r="G232" s="44">
        <f t="shared" si="6"/>
        <v>0.9998695021749637</v>
      </c>
    </row>
    <row r="233" spans="1:7" ht="12.75">
      <c r="A233" s="40">
        <v>80114</v>
      </c>
      <c r="B233" s="40">
        <v>443</v>
      </c>
      <c r="C233" s="40">
        <v>0</v>
      </c>
      <c r="D233" s="47" t="s">
        <v>38</v>
      </c>
      <c r="E233" s="43">
        <v>177</v>
      </c>
      <c r="F233" s="43">
        <v>177</v>
      </c>
      <c r="G233" s="44">
        <f t="shared" si="6"/>
        <v>1</v>
      </c>
    </row>
    <row r="234" spans="1:7" ht="12.75">
      <c r="A234" s="40">
        <v>80114</v>
      </c>
      <c r="B234" s="40">
        <v>444</v>
      </c>
      <c r="C234" s="40">
        <v>0</v>
      </c>
      <c r="D234" s="47" t="s">
        <v>92</v>
      </c>
      <c r="E234" s="43">
        <v>1884</v>
      </c>
      <c r="F234" s="43">
        <v>1884</v>
      </c>
      <c r="G234" s="44">
        <f t="shared" si="6"/>
        <v>1</v>
      </c>
    </row>
    <row r="235" spans="1:7" ht="12.75">
      <c r="A235" s="45"/>
      <c r="B235" s="45"/>
      <c r="C235" s="45"/>
      <c r="D235" s="14" t="s">
        <v>56</v>
      </c>
      <c r="E235" s="53">
        <f>SUM(E236:E239)</f>
        <v>34656</v>
      </c>
      <c r="F235" s="53">
        <f>SUM(F236:F239)</f>
        <v>34656.1</v>
      </c>
      <c r="G235" s="39">
        <f aca="true" t="shared" si="7" ref="G235:G259">F235/E235*100%</f>
        <v>1.0000028855032317</v>
      </c>
    </row>
    <row r="236" spans="1:7" ht="12.75">
      <c r="A236" s="60">
        <v>80146</v>
      </c>
      <c r="B236" s="60">
        <v>424</v>
      </c>
      <c r="C236" s="60">
        <v>0</v>
      </c>
      <c r="D236" s="47" t="s">
        <v>95</v>
      </c>
      <c r="E236" s="52">
        <v>10391</v>
      </c>
      <c r="F236" s="52">
        <v>10391.44</v>
      </c>
      <c r="G236" s="44">
        <f t="shared" si="7"/>
        <v>1.000042344336445</v>
      </c>
    </row>
    <row r="237" spans="1:7" ht="12.75">
      <c r="A237" s="40">
        <v>80146</v>
      </c>
      <c r="B237" s="40">
        <v>430</v>
      </c>
      <c r="C237" s="40">
        <v>0</v>
      </c>
      <c r="D237" s="47" t="s">
        <v>36</v>
      </c>
      <c r="E237" s="43">
        <v>5453</v>
      </c>
      <c r="F237" s="43">
        <v>5453.15</v>
      </c>
      <c r="G237" s="44">
        <f t="shared" si="7"/>
        <v>1.000027507793875</v>
      </c>
    </row>
    <row r="238" spans="1:7" ht="12.75">
      <c r="A238" s="40">
        <v>80146</v>
      </c>
      <c r="B238" s="40">
        <v>441</v>
      </c>
      <c r="C238" s="40">
        <v>0</v>
      </c>
      <c r="D238" s="47" t="s">
        <v>37</v>
      </c>
      <c r="E238" s="43">
        <v>2535</v>
      </c>
      <c r="F238" s="43">
        <v>2534.51</v>
      </c>
      <c r="G238" s="44">
        <f t="shared" si="7"/>
        <v>0.9998067061143985</v>
      </c>
    </row>
    <row r="239" spans="1:7" ht="12.75">
      <c r="A239" s="40">
        <v>80146</v>
      </c>
      <c r="B239" s="40">
        <v>470</v>
      </c>
      <c r="C239" s="40">
        <v>0</v>
      </c>
      <c r="D239" s="47" t="s">
        <v>103</v>
      </c>
      <c r="E239" s="43">
        <v>16277</v>
      </c>
      <c r="F239" s="43">
        <v>16277</v>
      </c>
      <c r="G239" s="44">
        <f t="shared" si="7"/>
        <v>1</v>
      </c>
    </row>
    <row r="240" spans="1:7" ht="12.75">
      <c r="A240" s="45"/>
      <c r="B240" s="45"/>
      <c r="C240" s="45"/>
      <c r="D240" s="36" t="s">
        <v>122</v>
      </c>
      <c r="E240" s="38">
        <f>SUM(E241:E247)</f>
        <v>67436</v>
      </c>
      <c r="F240" s="38">
        <f>SUM(F241:F247)</f>
        <v>67434.76000000001</v>
      </c>
      <c r="G240" s="39">
        <f t="shared" si="7"/>
        <v>0.9999816121952667</v>
      </c>
    </row>
    <row r="241" spans="1:7" ht="12.75">
      <c r="A241" s="40">
        <v>80148</v>
      </c>
      <c r="B241" s="40">
        <v>401</v>
      </c>
      <c r="C241" s="40">
        <v>0</v>
      </c>
      <c r="D241" s="47" t="s">
        <v>123</v>
      </c>
      <c r="E241" s="43">
        <v>49346</v>
      </c>
      <c r="F241" s="43">
        <v>49345.06</v>
      </c>
      <c r="G241" s="44">
        <f t="shared" si="7"/>
        <v>0.9999809508369473</v>
      </c>
    </row>
    <row r="242" spans="1:7" s="23" customFormat="1" ht="12.75">
      <c r="A242" s="40">
        <v>80148</v>
      </c>
      <c r="B242" s="40">
        <v>404</v>
      </c>
      <c r="C242" s="40">
        <v>0</v>
      </c>
      <c r="D242" s="47" t="s">
        <v>88</v>
      </c>
      <c r="E242" s="43">
        <v>10054</v>
      </c>
      <c r="F242" s="43">
        <v>10053.66</v>
      </c>
      <c r="G242" s="44">
        <f t="shared" si="7"/>
        <v>0.999966182613885</v>
      </c>
    </row>
    <row r="243" spans="1:7" ht="12.75">
      <c r="A243" s="40">
        <v>80148</v>
      </c>
      <c r="B243" s="40">
        <v>411</v>
      </c>
      <c r="C243" s="40">
        <v>0</v>
      </c>
      <c r="D243" s="47" t="s">
        <v>33</v>
      </c>
      <c r="E243" s="43">
        <v>5899</v>
      </c>
      <c r="F243" s="43">
        <v>5899.08</v>
      </c>
      <c r="G243" s="44">
        <f t="shared" si="7"/>
        <v>1.0000135616206136</v>
      </c>
    </row>
    <row r="244" spans="1:7" ht="12.75">
      <c r="A244" s="40">
        <v>80148</v>
      </c>
      <c r="B244" s="40">
        <v>412</v>
      </c>
      <c r="C244" s="40">
        <v>0</v>
      </c>
      <c r="D244" s="47" t="s">
        <v>34</v>
      </c>
      <c r="E244" s="43">
        <v>578</v>
      </c>
      <c r="F244" s="43">
        <v>578.16</v>
      </c>
      <c r="G244" s="44">
        <f t="shared" si="7"/>
        <v>1.0002768166089966</v>
      </c>
    </row>
    <row r="245" spans="1:7" ht="12.75">
      <c r="A245" s="40">
        <v>80148</v>
      </c>
      <c r="B245" s="40">
        <v>421</v>
      </c>
      <c r="C245" s="40">
        <v>0</v>
      </c>
      <c r="D245" s="47" t="s">
        <v>35</v>
      </c>
      <c r="E245" s="43">
        <v>86</v>
      </c>
      <c r="F245" s="43">
        <v>85.8</v>
      </c>
      <c r="G245" s="44">
        <f t="shared" si="7"/>
        <v>0.9976744186046511</v>
      </c>
    </row>
    <row r="246" spans="1:7" ht="12.75">
      <c r="A246" s="40">
        <v>80148</v>
      </c>
      <c r="B246" s="40">
        <v>426</v>
      </c>
      <c r="C246" s="40">
        <v>0</v>
      </c>
      <c r="D246" s="47" t="s">
        <v>90</v>
      </c>
      <c r="E246" s="43">
        <v>469</v>
      </c>
      <c r="F246" s="43">
        <v>469</v>
      </c>
      <c r="G246" s="44">
        <f t="shared" si="7"/>
        <v>1</v>
      </c>
    </row>
    <row r="247" spans="1:7" ht="12.75">
      <c r="A247" s="40">
        <v>80148</v>
      </c>
      <c r="B247" s="40">
        <v>444</v>
      </c>
      <c r="C247" s="40">
        <v>0</v>
      </c>
      <c r="D247" s="47" t="s">
        <v>92</v>
      </c>
      <c r="E247" s="43">
        <v>1004</v>
      </c>
      <c r="F247" s="43">
        <v>1004</v>
      </c>
      <c r="G247" s="44">
        <f t="shared" si="7"/>
        <v>1</v>
      </c>
    </row>
    <row r="248" spans="1:7" ht="12.75">
      <c r="A248" s="45"/>
      <c r="B248" s="45"/>
      <c r="C248" s="45"/>
      <c r="D248" s="14" t="s">
        <v>57</v>
      </c>
      <c r="E248" s="38">
        <f>SUM(E249:E253)</f>
        <v>182988</v>
      </c>
      <c r="F248" s="38">
        <f>SUM(F249:F253)</f>
        <v>179370.03999999998</v>
      </c>
      <c r="G248" s="39">
        <f t="shared" si="7"/>
        <v>0.9802284302795811</v>
      </c>
    </row>
    <row r="249" spans="1:7" ht="12.75">
      <c r="A249" s="45">
        <v>80195</v>
      </c>
      <c r="B249" s="45">
        <v>417</v>
      </c>
      <c r="C249" s="45">
        <v>0</v>
      </c>
      <c r="D249" s="20" t="s">
        <v>84</v>
      </c>
      <c r="E249" s="52">
        <v>1056</v>
      </c>
      <c r="F249" s="52">
        <v>558</v>
      </c>
      <c r="G249" s="44">
        <f>F249/E249</f>
        <v>0.5284090909090909</v>
      </c>
    </row>
    <row r="250" spans="1:7" ht="12.75">
      <c r="A250" s="40">
        <v>80195</v>
      </c>
      <c r="B250" s="40">
        <v>421</v>
      </c>
      <c r="C250" s="40">
        <v>0</v>
      </c>
      <c r="D250" s="47" t="s">
        <v>35</v>
      </c>
      <c r="E250" s="52">
        <v>1200</v>
      </c>
      <c r="F250" s="52">
        <v>721.84</v>
      </c>
      <c r="G250" s="44">
        <f t="shared" si="7"/>
        <v>0.6015333333333334</v>
      </c>
    </row>
    <row r="251" spans="1:7" ht="12.75">
      <c r="A251" s="40">
        <v>80195</v>
      </c>
      <c r="B251" s="40">
        <v>424</v>
      </c>
      <c r="C251" s="40">
        <v>0</v>
      </c>
      <c r="D251" s="47" t="s">
        <v>100</v>
      </c>
      <c r="E251" s="52">
        <v>500</v>
      </c>
      <c r="F251" s="52">
        <v>0</v>
      </c>
      <c r="G251" s="44">
        <f t="shared" si="7"/>
        <v>0</v>
      </c>
    </row>
    <row r="252" spans="1:7" ht="12.75">
      <c r="A252" s="40">
        <v>80195</v>
      </c>
      <c r="B252" s="40">
        <v>444</v>
      </c>
      <c r="C252" s="40">
        <v>0</v>
      </c>
      <c r="D252" s="47" t="s">
        <v>92</v>
      </c>
      <c r="E252" s="43">
        <v>52232</v>
      </c>
      <c r="F252" s="43">
        <v>52232</v>
      </c>
      <c r="G252" s="44">
        <f t="shared" si="7"/>
        <v>1</v>
      </c>
    </row>
    <row r="253" spans="1:7" ht="12.75">
      <c r="A253" s="40">
        <v>80195</v>
      </c>
      <c r="B253" s="40">
        <v>605</v>
      </c>
      <c r="C253" s="40">
        <v>0</v>
      </c>
      <c r="D253" s="47" t="s">
        <v>30</v>
      </c>
      <c r="E253" s="43">
        <v>128000</v>
      </c>
      <c r="F253" s="43">
        <v>125858.2</v>
      </c>
      <c r="G253" s="44">
        <f t="shared" si="7"/>
        <v>0.9832671875</v>
      </c>
    </row>
    <row r="254" spans="1:7" ht="12.75">
      <c r="A254" s="48"/>
      <c r="B254" s="48"/>
      <c r="C254" s="48"/>
      <c r="D254" s="49" t="s">
        <v>20</v>
      </c>
      <c r="E254" s="50">
        <f>SUM(E255,E258,)</f>
        <v>72157</v>
      </c>
      <c r="F254" s="50">
        <f>SUM(F255,F258,)</f>
        <v>70340.02000000002</v>
      </c>
      <c r="G254" s="34">
        <f t="shared" si="7"/>
        <v>0.9748190750724118</v>
      </c>
    </row>
    <row r="255" spans="1:7" ht="12.75">
      <c r="A255" s="45"/>
      <c r="B255" s="45"/>
      <c r="C255" s="45"/>
      <c r="D255" s="15" t="s">
        <v>58</v>
      </c>
      <c r="E255" s="38">
        <f>SUM(E256:E257)</f>
        <v>2500</v>
      </c>
      <c r="F255" s="61">
        <f>SUM(F256:F257)</f>
        <v>2245.49</v>
      </c>
      <c r="G255" s="39">
        <f t="shared" si="7"/>
        <v>0.8981959999999999</v>
      </c>
    </row>
    <row r="256" spans="1:7" ht="12.75">
      <c r="A256" s="45">
        <v>85153</v>
      </c>
      <c r="B256" s="45">
        <v>417</v>
      </c>
      <c r="C256" s="45">
        <v>0</v>
      </c>
      <c r="D256" s="47" t="s">
        <v>84</v>
      </c>
      <c r="E256" s="52">
        <v>1800</v>
      </c>
      <c r="F256" s="52">
        <v>1800</v>
      </c>
      <c r="G256" s="44">
        <f t="shared" si="7"/>
        <v>1</v>
      </c>
    </row>
    <row r="257" spans="1:7" ht="12.75">
      <c r="A257" s="40">
        <v>85153</v>
      </c>
      <c r="B257" s="40">
        <v>421</v>
      </c>
      <c r="C257" s="40">
        <v>0</v>
      </c>
      <c r="D257" s="47" t="s">
        <v>35</v>
      </c>
      <c r="E257" s="43">
        <v>700</v>
      </c>
      <c r="F257" s="43">
        <v>445.49</v>
      </c>
      <c r="G257" s="44">
        <f t="shared" si="7"/>
        <v>0.6364142857142857</v>
      </c>
    </row>
    <row r="258" spans="1:7" ht="12.75">
      <c r="A258" s="45"/>
      <c r="B258" s="45"/>
      <c r="C258" s="45"/>
      <c r="D258" s="14" t="s">
        <v>59</v>
      </c>
      <c r="E258" s="38">
        <f>SUM(E259:E268)</f>
        <v>69657</v>
      </c>
      <c r="F258" s="38">
        <f>SUM(F259:F268)</f>
        <v>68094.53000000001</v>
      </c>
      <c r="G258" s="39">
        <f t="shared" si="7"/>
        <v>0.9775690885338159</v>
      </c>
    </row>
    <row r="259" spans="1:7" ht="38.25">
      <c r="A259" s="40">
        <v>85154</v>
      </c>
      <c r="B259" s="40">
        <v>271</v>
      </c>
      <c r="C259" s="40">
        <v>0</v>
      </c>
      <c r="D259" s="25" t="s">
        <v>130</v>
      </c>
      <c r="E259" s="46">
        <v>180</v>
      </c>
      <c r="F259" s="46">
        <v>180</v>
      </c>
      <c r="G259" s="44">
        <f t="shared" si="7"/>
        <v>1</v>
      </c>
    </row>
    <row r="260" spans="1:7" ht="12.75">
      <c r="A260" s="40">
        <v>85154</v>
      </c>
      <c r="B260" s="40">
        <v>311</v>
      </c>
      <c r="C260" s="40">
        <v>0</v>
      </c>
      <c r="D260" s="20" t="s">
        <v>98</v>
      </c>
      <c r="E260" s="46">
        <v>3200</v>
      </c>
      <c r="F260" s="46">
        <v>3179.2</v>
      </c>
      <c r="G260" s="44">
        <f>F260/E260*100%</f>
        <v>0.9934999999999999</v>
      </c>
    </row>
    <row r="261" spans="1:7" ht="12.75">
      <c r="A261" s="40">
        <v>85154</v>
      </c>
      <c r="B261" s="40">
        <v>411</v>
      </c>
      <c r="C261" s="40">
        <v>0</v>
      </c>
      <c r="D261" s="47" t="s">
        <v>33</v>
      </c>
      <c r="E261" s="46">
        <v>4600</v>
      </c>
      <c r="F261" s="43">
        <v>4546.52</v>
      </c>
      <c r="G261" s="44">
        <f aca="true" t="shared" si="8" ref="G261:G293">F261/E261*100%</f>
        <v>0.9883739130434783</v>
      </c>
    </row>
    <row r="262" spans="1:7" ht="12.75">
      <c r="A262" s="40">
        <v>85154</v>
      </c>
      <c r="B262" s="40">
        <v>412</v>
      </c>
      <c r="C262" s="40">
        <v>0</v>
      </c>
      <c r="D262" s="47" t="s">
        <v>34</v>
      </c>
      <c r="E262" s="46">
        <v>500</v>
      </c>
      <c r="F262" s="43">
        <v>418.96</v>
      </c>
      <c r="G262" s="44">
        <f t="shared" si="8"/>
        <v>0.83792</v>
      </c>
    </row>
    <row r="263" spans="1:7" ht="12.75">
      <c r="A263" s="40">
        <v>85154</v>
      </c>
      <c r="B263" s="40">
        <v>417</v>
      </c>
      <c r="C263" s="40">
        <v>0</v>
      </c>
      <c r="D263" s="47" t="s">
        <v>84</v>
      </c>
      <c r="E263" s="46">
        <v>38840</v>
      </c>
      <c r="F263" s="43">
        <v>38516.06</v>
      </c>
      <c r="G263" s="44">
        <f t="shared" si="8"/>
        <v>0.9916596292481977</v>
      </c>
    </row>
    <row r="264" spans="1:7" ht="12.75">
      <c r="A264" s="40">
        <v>85154</v>
      </c>
      <c r="B264" s="40">
        <v>421</v>
      </c>
      <c r="C264" s="40">
        <v>0</v>
      </c>
      <c r="D264" s="47" t="s">
        <v>35</v>
      </c>
      <c r="E264" s="46">
        <v>9171</v>
      </c>
      <c r="F264" s="43">
        <v>8489.33</v>
      </c>
      <c r="G264" s="44">
        <f t="shared" si="8"/>
        <v>0.9256711372805583</v>
      </c>
    </row>
    <row r="265" spans="1:7" ht="12.75">
      <c r="A265" s="40">
        <v>85154</v>
      </c>
      <c r="B265" s="40">
        <v>426</v>
      </c>
      <c r="C265" s="40">
        <v>0</v>
      </c>
      <c r="D265" s="47" t="s">
        <v>90</v>
      </c>
      <c r="E265" s="46">
        <v>599</v>
      </c>
      <c r="F265" s="43">
        <v>598.66</v>
      </c>
      <c r="G265" s="44">
        <f t="shared" si="8"/>
        <v>0.999432387312187</v>
      </c>
    </row>
    <row r="266" spans="1:7" ht="12.75">
      <c r="A266" s="40">
        <v>85154</v>
      </c>
      <c r="B266" s="40">
        <v>430</v>
      </c>
      <c r="C266" s="40">
        <v>0</v>
      </c>
      <c r="D266" s="47" t="s">
        <v>36</v>
      </c>
      <c r="E266" s="46">
        <v>11317</v>
      </c>
      <c r="F266" s="43">
        <v>11161.03</v>
      </c>
      <c r="G266" s="44">
        <f t="shared" si="8"/>
        <v>0.9862180789962005</v>
      </c>
    </row>
    <row r="267" spans="1:7" ht="12.75">
      <c r="A267" s="40">
        <v>85154</v>
      </c>
      <c r="B267" s="40">
        <v>437</v>
      </c>
      <c r="C267" s="40">
        <v>0</v>
      </c>
      <c r="D267" s="47" t="s">
        <v>105</v>
      </c>
      <c r="E267" s="46">
        <v>1050</v>
      </c>
      <c r="F267" s="43">
        <v>873.56</v>
      </c>
      <c r="G267" s="44">
        <f t="shared" si="8"/>
        <v>0.8319619047619047</v>
      </c>
    </row>
    <row r="268" spans="1:7" ht="12.75">
      <c r="A268" s="40">
        <v>85154</v>
      </c>
      <c r="B268" s="40">
        <v>441</v>
      </c>
      <c r="C268" s="40">
        <v>0</v>
      </c>
      <c r="D268" s="47" t="s">
        <v>37</v>
      </c>
      <c r="E268" s="46">
        <v>200</v>
      </c>
      <c r="F268" s="43">
        <v>131.21</v>
      </c>
      <c r="G268" s="44">
        <f t="shared" si="8"/>
        <v>0.65605</v>
      </c>
    </row>
    <row r="269" spans="1:7" ht="12.75">
      <c r="A269" s="48"/>
      <c r="B269" s="48"/>
      <c r="C269" s="48"/>
      <c r="D269" s="49" t="s">
        <v>21</v>
      </c>
      <c r="E269" s="50">
        <f>SUM(E270,E278,E292,E294,E296,E299,E301,E317,E321,E272,E274)</f>
        <v>3754467</v>
      </c>
      <c r="F269" s="50">
        <f>SUM(F270,F278,F292,F294,F296,F299,F301,F317,F321,F272,F274)</f>
        <v>3666058.1900000004</v>
      </c>
      <c r="G269" s="34">
        <f t="shared" si="8"/>
        <v>0.9764523672734373</v>
      </c>
    </row>
    <row r="270" spans="1:7" ht="12.75">
      <c r="A270" s="45"/>
      <c r="B270" s="45"/>
      <c r="C270" s="45"/>
      <c r="D270" s="15" t="s">
        <v>60</v>
      </c>
      <c r="E270" s="38">
        <f>SUM(E271)</f>
        <v>90400</v>
      </c>
      <c r="F270" s="38">
        <f>SUM(F271)</f>
        <v>90395.99</v>
      </c>
      <c r="G270" s="39">
        <f t="shared" si="8"/>
        <v>0.9999556415929204</v>
      </c>
    </row>
    <row r="271" spans="1:7" ht="25.5">
      <c r="A271" s="40">
        <v>85202</v>
      </c>
      <c r="B271" s="40">
        <v>433</v>
      </c>
      <c r="C271" s="40">
        <v>0</v>
      </c>
      <c r="D271" s="19" t="s">
        <v>97</v>
      </c>
      <c r="E271" s="52">
        <v>90400</v>
      </c>
      <c r="F271" s="52">
        <v>90395.99</v>
      </c>
      <c r="G271" s="44">
        <f t="shared" si="8"/>
        <v>0.9999556415929204</v>
      </c>
    </row>
    <row r="272" spans="1:7" ht="12.75">
      <c r="A272" s="45"/>
      <c r="B272" s="45"/>
      <c r="C272" s="45"/>
      <c r="D272" s="15" t="s">
        <v>137</v>
      </c>
      <c r="E272" s="38">
        <f>SUM(E273)</f>
        <v>100</v>
      </c>
      <c r="F272" s="38">
        <f>SUM(F273)</f>
        <v>99.95</v>
      </c>
      <c r="G272" s="39">
        <f aca="true" t="shared" si="9" ref="G272:G277">F272/E272*100%</f>
        <v>0.9995</v>
      </c>
    </row>
    <row r="273" spans="1:7" ht="12.75">
      <c r="A273" s="40">
        <v>85205</v>
      </c>
      <c r="B273" s="40">
        <v>421</v>
      </c>
      <c r="C273" s="40">
        <v>0</v>
      </c>
      <c r="D273" s="19" t="s">
        <v>35</v>
      </c>
      <c r="E273" s="52">
        <v>100</v>
      </c>
      <c r="F273" s="52">
        <v>99.95</v>
      </c>
      <c r="G273" s="44">
        <f t="shared" si="9"/>
        <v>0.9995</v>
      </c>
    </row>
    <row r="274" spans="1:7" ht="12.75">
      <c r="A274" s="45"/>
      <c r="B274" s="45"/>
      <c r="C274" s="45"/>
      <c r="D274" s="15" t="s">
        <v>138</v>
      </c>
      <c r="E274" s="38">
        <f>SUM(E275:E277)</f>
        <v>2165</v>
      </c>
      <c r="F274" s="38">
        <f>SUM(F275:F277)</f>
        <v>2163.24</v>
      </c>
      <c r="G274" s="39">
        <f t="shared" si="9"/>
        <v>0.9991870669745957</v>
      </c>
    </row>
    <row r="275" spans="1:7" ht="12.75">
      <c r="A275" s="40">
        <v>85206</v>
      </c>
      <c r="B275" s="40">
        <v>411</v>
      </c>
      <c r="C275" s="40">
        <v>0</v>
      </c>
      <c r="D275" s="19" t="s">
        <v>33</v>
      </c>
      <c r="E275" s="52">
        <v>320</v>
      </c>
      <c r="F275" s="52">
        <v>319.14</v>
      </c>
      <c r="G275" s="44">
        <f t="shared" si="9"/>
        <v>0.9973124999999999</v>
      </c>
    </row>
    <row r="276" spans="1:7" ht="12.75">
      <c r="A276" s="40">
        <v>85206</v>
      </c>
      <c r="B276" s="40">
        <v>412</v>
      </c>
      <c r="C276" s="40">
        <v>0</v>
      </c>
      <c r="D276" s="19" t="s">
        <v>34</v>
      </c>
      <c r="E276" s="52">
        <v>45</v>
      </c>
      <c r="F276" s="52">
        <v>44.1</v>
      </c>
      <c r="G276" s="44">
        <f t="shared" si="9"/>
        <v>0.98</v>
      </c>
    </row>
    <row r="277" spans="1:7" ht="12.75">
      <c r="A277" s="40">
        <v>85206</v>
      </c>
      <c r="B277" s="40">
        <v>417</v>
      </c>
      <c r="C277" s="40">
        <v>0</v>
      </c>
      <c r="D277" s="19" t="s">
        <v>84</v>
      </c>
      <c r="E277" s="52">
        <v>1800</v>
      </c>
      <c r="F277" s="52">
        <v>1800</v>
      </c>
      <c r="G277" s="44">
        <f t="shared" si="9"/>
        <v>1</v>
      </c>
    </row>
    <row r="278" spans="1:7" ht="25.5">
      <c r="A278" s="45"/>
      <c r="B278" s="45"/>
      <c r="C278" s="45"/>
      <c r="D278" s="18" t="s">
        <v>61</v>
      </c>
      <c r="E278" s="38">
        <f>SUM(E279:E291)</f>
        <v>2601583</v>
      </c>
      <c r="F278" s="38">
        <f>SUM(F279:F291)</f>
        <v>2533850.52</v>
      </c>
      <c r="G278" s="39">
        <f t="shared" si="8"/>
        <v>0.9739648975258526</v>
      </c>
    </row>
    <row r="279" spans="1:7" ht="12.75">
      <c r="A279" s="40">
        <v>85212</v>
      </c>
      <c r="B279" s="40">
        <v>311</v>
      </c>
      <c r="C279" s="40">
        <v>0</v>
      </c>
      <c r="D279" s="47" t="s">
        <v>98</v>
      </c>
      <c r="E279" s="43">
        <v>2432958</v>
      </c>
      <c r="F279" s="43">
        <v>2368778.8</v>
      </c>
      <c r="G279" s="44">
        <f t="shared" si="8"/>
        <v>0.9736209174182209</v>
      </c>
    </row>
    <row r="280" spans="1:7" ht="12.75">
      <c r="A280" s="40">
        <v>85212</v>
      </c>
      <c r="B280" s="40">
        <v>401</v>
      </c>
      <c r="C280" s="40">
        <v>0</v>
      </c>
      <c r="D280" s="47" t="s">
        <v>86</v>
      </c>
      <c r="E280" s="43">
        <v>43058</v>
      </c>
      <c r="F280" s="43">
        <v>41936.93</v>
      </c>
      <c r="G280" s="44">
        <f t="shared" si="8"/>
        <v>0.9739637233499001</v>
      </c>
    </row>
    <row r="281" spans="1:7" ht="12.75">
      <c r="A281" s="40">
        <v>85212</v>
      </c>
      <c r="B281" s="40">
        <v>404</v>
      </c>
      <c r="C281" s="40">
        <v>0</v>
      </c>
      <c r="D281" s="47" t="s">
        <v>88</v>
      </c>
      <c r="E281" s="43">
        <v>2950</v>
      </c>
      <c r="F281" s="43">
        <v>2946.19</v>
      </c>
      <c r="G281" s="44">
        <f t="shared" si="8"/>
        <v>0.9987084745762712</v>
      </c>
    </row>
    <row r="282" spans="1:7" ht="12.75">
      <c r="A282" s="40">
        <v>85212</v>
      </c>
      <c r="B282" s="40">
        <v>411</v>
      </c>
      <c r="C282" s="40">
        <v>0</v>
      </c>
      <c r="D282" s="47" t="s">
        <v>33</v>
      </c>
      <c r="E282" s="43">
        <v>101011</v>
      </c>
      <c r="F282" s="43">
        <v>99339.11</v>
      </c>
      <c r="G282" s="44">
        <f t="shared" si="8"/>
        <v>0.9834484363089169</v>
      </c>
    </row>
    <row r="283" spans="1:7" ht="12.75">
      <c r="A283" s="40">
        <v>85212</v>
      </c>
      <c r="B283" s="40">
        <v>412</v>
      </c>
      <c r="C283" s="40">
        <v>0</v>
      </c>
      <c r="D283" s="47" t="s">
        <v>34</v>
      </c>
      <c r="E283" s="43">
        <v>1127</v>
      </c>
      <c r="F283" s="43">
        <v>1023.78</v>
      </c>
      <c r="G283" s="44">
        <f t="shared" si="8"/>
        <v>0.9084117125110913</v>
      </c>
    </row>
    <row r="284" spans="1:7" s="11" customFormat="1" ht="12.75">
      <c r="A284" s="40">
        <v>85212</v>
      </c>
      <c r="B284" s="40">
        <v>421</v>
      </c>
      <c r="C284" s="40">
        <v>0</v>
      </c>
      <c r="D284" s="47" t="s">
        <v>35</v>
      </c>
      <c r="E284" s="43">
        <v>6925</v>
      </c>
      <c r="F284" s="43">
        <v>6685.2</v>
      </c>
      <c r="G284" s="44">
        <f t="shared" si="8"/>
        <v>0.9653718411552347</v>
      </c>
    </row>
    <row r="285" spans="1:7" ht="12.75">
      <c r="A285" s="40">
        <v>85212</v>
      </c>
      <c r="B285" s="40">
        <v>430</v>
      </c>
      <c r="C285" s="40">
        <v>0</v>
      </c>
      <c r="D285" s="47" t="s">
        <v>36</v>
      </c>
      <c r="E285" s="43">
        <v>10910</v>
      </c>
      <c r="F285" s="43">
        <v>10790.99</v>
      </c>
      <c r="G285" s="44">
        <f t="shared" si="8"/>
        <v>0.9890916590284142</v>
      </c>
    </row>
    <row r="286" spans="1:7" ht="12.75">
      <c r="A286" s="40">
        <v>85212</v>
      </c>
      <c r="B286" s="40">
        <v>437</v>
      </c>
      <c r="C286" s="40">
        <v>0</v>
      </c>
      <c r="D286" s="47" t="s">
        <v>105</v>
      </c>
      <c r="E286" s="43">
        <v>200</v>
      </c>
      <c r="F286" s="43">
        <v>193.4</v>
      </c>
      <c r="G286" s="44">
        <f t="shared" si="8"/>
        <v>0.9670000000000001</v>
      </c>
    </row>
    <row r="287" spans="1:7" ht="12.75">
      <c r="A287" s="40">
        <v>85212</v>
      </c>
      <c r="B287" s="40">
        <v>441</v>
      </c>
      <c r="C287" s="40">
        <v>0</v>
      </c>
      <c r="D287" s="47" t="s">
        <v>37</v>
      </c>
      <c r="E287" s="43">
        <v>300</v>
      </c>
      <c r="F287" s="43">
        <v>162.83</v>
      </c>
      <c r="G287" s="44">
        <f t="shared" si="8"/>
        <v>0.5427666666666667</v>
      </c>
    </row>
    <row r="288" spans="1:7" ht="12.75">
      <c r="A288" s="40">
        <v>85212</v>
      </c>
      <c r="B288" s="40">
        <v>443</v>
      </c>
      <c r="C288" s="40">
        <v>0</v>
      </c>
      <c r="D288" s="47" t="s">
        <v>38</v>
      </c>
      <c r="E288" s="43">
        <v>50</v>
      </c>
      <c r="F288" s="43">
        <v>50</v>
      </c>
      <c r="G288" s="44">
        <f t="shared" si="8"/>
        <v>1</v>
      </c>
    </row>
    <row r="289" spans="1:7" ht="12.75">
      <c r="A289" s="40">
        <v>85212</v>
      </c>
      <c r="B289" s="40">
        <v>444</v>
      </c>
      <c r="C289" s="40">
        <v>0</v>
      </c>
      <c r="D289" s="47" t="s">
        <v>92</v>
      </c>
      <c r="E289" s="43">
        <v>1094</v>
      </c>
      <c r="F289" s="43">
        <v>1093.93</v>
      </c>
      <c r="G289" s="44">
        <f t="shared" si="8"/>
        <v>0.9999360146252286</v>
      </c>
    </row>
    <row r="290" spans="1:7" ht="12.75">
      <c r="A290" s="40">
        <v>85212</v>
      </c>
      <c r="B290" s="40">
        <v>461</v>
      </c>
      <c r="C290" s="40">
        <v>0</v>
      </c>
      <c r="D290" s="47" t="s">
        <v>121</v>
      </c>
      <c r="E290" s="43">
        <v>600</v>
      </c>
      <c r="F290" s="43">
        <v>519.36</v>
      </c>
      <c r="G290" s="44">
        <f t="shared" si="8"/>
        <v>0.8656</v>
      </c>
    </row>
    <row r="291" spans="1:7" ht="12.75">
      <c r="A291" s="40">
        <v>85212</v>
      </c>
      <c r="B291" s="40">
        <v>470</v>
      </c>
      <c r="C291" s="40">
        <v>0</v>
      </c>
      <c r="D291" s="47" t="s">
        <v>103</v>
      </c>
      <c r="E291" s="43">
        <v>400</v>
      </c>
      <c r="F291" s="43">
        <v>330</v>
      </c>
      <c r="G291" s="44">
        <f t="shared" si="8"/>
        <v>0.825</v>
      </c>
    </row>
    <row r="292" spans="1:7" ht="38.25">
      <c r="A292" s="45"/>
      <c r="B292" s="45"/>
      <c r="C292" s="45"/>
      <c r="D292" s="18" t="s">
        <v>62</v>
      </c>
      <c r="E292" s="38">
        <f>SUM(E293)</f>
        <v>17313</v>
      </c>
      <c r="F292" s="38">
        <f>SUM(F293)</f>
        <v>16789.33</v>
      </c>
      <c r="G292" s="39">
        <f t="shared" si="8"/>
        <v>0.9697527869231215</v>
      </c>
    </row>
    <row r="293" spans="1:7" ht="12.75">
      <c r="A293" s="40">
        <v>85213</v>
      </c>
      <c r="B293" s="40">
        <v>413</v>
      </c>
      <c r="C293" s="40">
        <v>0</v>
      </c>
      <c r="D293" s="47" t="s">
        <v>99</v>
      </c>
      <c r="E293" s="43">
        <v>17313</v>
      </c>
      <c r="F293" s="43">
        <v>16789.33</v>
      </c>
      <c r="G293" s="44">
        <f t="shared" si="8"/>
        <v>0.9697527869231215</v>
      </c>
    </row>
    <row r="294" spans="1:7" ht="25.5">
      <c r="A294" s="45"/>
      <c r="B294" s="45"/>
      <c r="C294" s="45"/>
      <c r="D294" s="18" t="s">
        <v>63</v>
      </c>
      <c r="E294" s="38">
        <f>SUM(E295)</f>
        <v>169659</v>
      </c>
      <c r="F294" s="38">
        <f>SUM(F295)</f>
        <v>169658.84</v>
      </c>
      <c r="G294" s="39">
        <f aca="true" t="shared" si="10" ref="G294:G324">F294/E294*100%</f>
        <v>0.9999990569318457</v>
      </c>
    </row>
    <row r="295" spans="1:7" ht="12.75">
      <c r="A295" s="40">
        <v>85214</v>
      </c>
      <c r="B295" s="40">
        <v>311</v>
      </c>
      <c r="C295" s="40">
        <v>0</v>
      </c>
      <c r="D295" s="47" t="s">
        <v>98</v>
      </c>
      <c r="E295" s="46">
        <v>169659</v>
      </c>
      <c r="F295" s="46">
        <v>169658.84</v>
      </c>
      <c r="G295" s="44">
        <f t="shared" si="10"/>
        <v>0.9999990569318457</v>
      </c>
    </row>
    <row r="296" spans="1:7" ht="12.75">
      <c r="A296" s="45"/>
      <c r="B296" s="45"/>
      <c r="C296" s="45"/>
      <c r="D296" s="14" t="s">
        <v>64</v>
      </c>
      <c r="E296" s="38">
        <f>SUM(E297:E298)</f>
        <v>120550</v>
      </c>
      <c r="F296" s="38">
        <f>SUM(F297:F298)</f>
        <v>120439.51</v>
      </c>
      <c r="G296" s="39">
        <f t="shared" si="10"/>
        <v>0.9990834508502695</v>
      </c>
    </row>
    <row r="297" spans="1:7" ht="12.75">
      <c r="A297" s="40">
        <v>85215</v>
      </c>
      <c r="B297" s="40">
        <v>311</v>
      </c>
      <c r="C297" s="40">
        <v>0</v>
      </c>
      <c r="D297" s="47" t="s">
        <v>98</v>
      </c>
      <c r="E297" s="46">
        <v>120300</v>
      </c>
      <c r="F297" s="46">
        <v>120273.59</v>
      </c>
      <c r="G297" s="44">
        <f t="shared" si="10"/>
        <v>0.9997804655029093</v>
      </c>
    </row>
    <row r="298" spans="1:7" ht="12.75">
      <c r="A298" s="40">
        <v>85215</v>
      </c>
      <c r="B298" s="40">
        <v>430</v>
      </c>
      <c r="C298" s="40">
        <v>0</v>
      </c>
      <c r="D298" s="47" t="s">
        <v>36</v>
      </c>
      <c r="E298" s="46">
        <v>250</v>
      </c>
      <c r="F298" s="46">
        <v>165.92</v>
      </c>
      <c r="G298" s="44">
        <f t="shared" si="10"/>
        <v>0.6636799999999999</v>
      </c>
    </row>
    <row r="299" spans="1:7" ht="12.75">
      <c r="A299" s="45"/>
      <c r="B299" s="45"/>
      <c r="C299" s="45"/>
      <c r="D299" s="36" t="s">
        <v>128</v>
      </c>
      <c r="E299" s="38">
        <f>SUM(E300)</f>
        <v>90000</v>
      </c>
      <c r="F299" s="38">
        <f>SUM(F300)</f>
        <v>87557.44</v>
      </c>
      <c r="G299" s="39">
        <f t="shared" si="10"/>
        <v>0.9728604444444444</v>
      </c>
    </row>
    <row r="300" spans="1:7" ht="12.75">
      <c r="A300" s="40">
        <v>85216</v>
      </c>
      <c r="B300" s="40">
        <v>311</v>
      </c>
      <c r="C300" s="40">
        <v>0</v>
      </c>
      <c r="D300" s="47" t="s">
        <v>98</v>
      </c>
      <c r="E300" s="46">
        <v>90000</v>
      </c>
      <c r="F300" s="46">
        <v>87557.44</v>
      </c>
      <c r="G300" s="44">
        <f t="shared" si="10"/>
        <v>0.9728604444444444</v>
      </c>
    </row>
    <row r="301" spans="1:7" ht="12.75">
      <c r="A301" s="45"/>
      <c r="B301" s="45"/>
      <c r="C301" s="45"/>
      <c r="D301" s="14" t="s">
        <v>65</v>
      </c>
      <c r="E301" s="38">
        <f>SUM(E302:E316)</f>
        <v>440539</v>
      </c>
      <c r="F301" s="38">
        <f>SUM(F302:F316)</f>
        <v>436655.15</v>
      </c>
      <c r="G301" s="39">
        <f t="shared" si="10"/>
        <v>0.9911838679435874</v>
      </c>
    </row>
    <row r="302" spans="1:7" ht="12.75">
      <c r="A302" s="40">
        <v>85219</v>
      </c>
      <c r="B302" s="40">
        <v>302</v>
      </c>
      <c r="C302" s="40">
        <v>0</v>
      </c>
      <c r="D302" s="47" t="s">
        <v>32</v>
      </c>
      <c r="E302" s="43">
        <v>1359</v>
      </c>
      <c r="F302" s="43">
        <v>976.87</v>
      </c>
      <c r="G302" s="44">
        <f t="shared" si="10"/>
        <v>0.7188153053715968</v>
      </c>
    </row>
    <row r="303" spans="1:7" ht="12.75">
      <c r="A303" s="40">
        <v>85219</v>
      </c>
      <c r="B303" s="40">
        <v>401</v>
      </c>
      <c r="C303" s="40">
        <v>0</v>
      </c>
      <c r="D303" s="47" t="s">
        <v>86</v>
      </c>
      <c r="E303" s="43">
        <v>299557</v>
      </c>
      <c r="F303" s="43">
        <v>299538.18</v>
      </c>
      <c r="G303" s="44">
        <f t="shared" si="10"/>
        <v>0.9999371738934493</v>
      </c>
    </row>
    <row r="304" spans="1:7" ht="12.75">
      <c r="A304" s="40">
        <v>85219</v>
      </c>
      <c r="B304" s="40">
        <v>404</v>
      </c>
      <c r="C304" s="40">
        <v>0</v>
      </c>
      <c r="D304" s="47" t="s">
        <v>88</v>
      </c>
      <c r="E304" s="43">
        <v>25163</v>
      </c>
      <c r="F304" s="43">
        <v>25162.71</v>
      </c>
      <c r="G304" s="44">
        <f t="shared" si="10"/>
        <v>0.9999884751420737</v>
      </c>
    </row>
    <row r="305" spans="1:7" ht="13.5" customHeight="1">
      <c r="A305" s="40">
        <v>85219</v>
      </c>
      <c r="B305" s="40">
        <v>411</v>
      </c>
      <c r="C305" s="40">
        <v>0</v>
      </c>
      <c r="D305" s="47" t="s">
        <v>33</v>
      </c>
      <c r="E305" s="43">
        <v>55209</v>
      </c>
      <c r="F305" s="43">
        <v>54977.83</v>
      </c>
      <c r="G305" s="44">
        <f t="shared" si="10"/>
        <v>0.9958128203734898</v>
      </c>
    </row>
    <row r="306" spans="1:7" ht="12.75">
      <c r="A306" s="40">
        <v>85219</v>
      </c>
      <c r="B306" s="40">
        <v>412</v>
      </c>
      <c r="C306" s="40">
        <v>0</v>
      </c>
      <c r="D306" s="47" t="s">
        <v>34</v>
      </c>
      <c r="E306" s="43">
        <v>4698</v>
      </c>
      <c r="F306" s="43">
        <v>4418.75</v>
      </c>
      <c r="G306" s="44">
        <f t="shared" si="10"/>
        <v>0.9405598126862494</v>
      </c>
    </row>
    <row r="307" spans="1:7" ht="12.75">
      <c r="A307" s="40">
        <v>85219</v>
      </c>
      <c r="B307" s="40">
        <v>417</v>
      </c>
      <c r="C307" s="40">
        <v>0</v>
      </c>
      <c r="D307" s="47" t="s">
        <v>84</v>
      </c>
      <c r="E307" s="43">
        <v>9800</v>
      </c>
      <c r="F307" s="43">
        <v>8758.06</v>
      </c>
      <c r="G307" s="44">
        <f t="shared" si="10"/>
        <v>0.8936795918367346</v>
      </c>
    </row>
    <row r="308" spans="1:7" ht="12.75">
      <c r="A308" s="40">
        <v>85219</v>
      </c>
      <c r="B308" s="40">
        <v>421</v>
      </c>
      <c r="C308" s="40">
        <v>0</v>
      </c>
      <c r="D308" s="47" t="s">
        <v>35</v>
      </c>
      <c r="E308" s="43">
        <v>10112</v>
      </c>
      <c r="F308" s="43">
        <v>8649.9</v>
      </c>
      <c r="G308" s="44">
        <f t="shared" si="10"/>
        <v>0.855409414556962</v>
      </c>
    </row>
    <row r="309" spans="1:7" ht="12.75">
      <c r="A309" s="40">
        <v>85219</v>
      </c>
      <c r="B309" s="40">
        <v>428</v>
      </c>
      <c r="C309" s="40">
        <v>0</v>
      </c>
      <c r="D309" s="47" t="s">
        <v>91</v>
      </c>
      <c r="E309" s="43">
        <v>300</v>
      </c>
      <c r="F309" s="43">
        <v>230</v>
      </c>
      <c r="G309" s="44">
        <f t="shared" si="10"/>
        <v>0.7666666666666667</v>
      </c>
    </row>
    <row r="310" spans="1:7" ht="12.75">
      <c r="A310" s="40">
        <v>85219</v>
      </c>
      <c r="B310" s="40">
        <v>430</v>
      </c>
      <c r="C310" s="40">
        <v>0</v>
      </c>
      <c r="D310" s="47" t="s">
        <v>36</v>
      </c>
      <c r="E310" s="43">
        <v>13302</v>
      </c>
      <c r="F310" s="43">
        <v>13088.31</v>
      </c>
      <c r="G310" s="44">
        <f t="shared" si="10"/>
        <v>0.98393549842129</v>
      </c>
    </row>
    <row r="311" spans="1:7" ht="12.75">
      <c r="A311" s="40">
        <v>85219</v>
      </c>
      <c r="B311" s="40">
        <v>437</v>
      </c>
      <c r="C311" s="40">
        <v>0</v>
      </c>
      <c r="D311" s="47" t="s">
        <v>105</v>
      </c>
      <c r="E311" s="43">
        <v>2730</v>
      </c>
      <c r="F311" s="43">
        <v>2655.03</v>
      </c>
      <c r="G311" s="44">
        <f t="shared" si="10"/>
        <v>0.9725384615384616</v>
      </c>
    </row>
    <row r="312" spans="1:7" ht="12.75">
      <c r="A312" s="40">
        <v>85219</v>
      </c>
      <c r="B312" s="40">
        <v>441</v>
      </c>
      <c r="C312" s="40">
        <v>0</v>
      </c>
      <c r="D312" s="47" t="s">
        <v>37</v>
      </c>
      <c r="E312" s="43">
        <v>5405</v>
      </c>
      <c r="F312" s="43">
        <v>5316.72</v>
      </c>
      <c r="G312" s="44">
        <f t="shared" si="10"/>
        <v>0.9836669750231268</v>
      </c>
    </row>
    <row r="313" spans="1:7" ht="12.75">
      <c r="A313" s="40">
        <v>85219</v>
      </c>
      <c r="B313" s="40">
        <v>443</v>
      </c>
      <c r="C313" s="40">
        <v>0</v>
      </c>
      <c r="D313" s="47" t="s">
        <v>38</v>
      </c>
      <c r="E313" s="43">
        <v>600</v>
      </c>
      <c r="F313" s="43">
        <v>599</v>
      </c>
      <c r="G313" s="44">
        <f t="shared" si="10"/>
        <v>0.9983333333333333</v>
      </c>
    </row>
    <row r="314" spans="1:7" ht="12.75">
      <c r="A314" s="40">
        <v>85219</v>
      </c>
      <c r="B314" s="40">
        <v>444</v>
      </c>
      <c r="C314" s="40">
        <v>0</v>
      </c>
      <c r="D314" s="47" t="s">
        <v>92</v>
      </c>
      <c r="E314" s="43">
        <v>8387</v>
      </c>
      <c r="F314" s="43">
        <v>8386.79</v>
      </c>
      <c r="G314" s="44">
        <f t="shared" si="10"/>
        <v>0.999974961249553</v>
      </c>
    </row>
    <row r="315" spans="1:7" ht="12.75">
      <c r="A315" s="40">
        <v>85219</v>
      </c>
      <c r="B315" s="40">
        <v>448</v>
      </c>
      <c r="C315" s="40">
        <v>0</v>
      </c>
      <c r="D315" s="47" t="s">
        <v>106</v>
      </c>
      <c r="E315" s="43">
        <v>317</v>
      </c>
      <c r="F315" s="43">
        <v>317</v>
      </c>
      <c r="G315" s="44">
        <f t="shared" si="10"/>
        <v>1</v>
      </c>
    </row>
    <row r="316" spans="1:7" ht="12.75">
      <c r="A316" s="40">
        <v>85219</v>
      </c>
      <c r="B316" s="40">
        <v>470</v>
      </c>
      <c r="C316" s="40">
        <v>0</v>
      </c>
      <c r="D316" s="47" t="s">
        <v>103</v>
      </c>
      <c r="E316" s="43">
        <v>3600</v>
      </c>
      <c r="F316" s="43">
        <v>3580</v>
      </c>
      <c r="G316" s="44">
        <f t="shared" si="10"/>
        <v>0.9944444444444445</v>
      </c>
    </row>
    <row r="317" spans="1:7" ht="12.75">
      <c r="A317" s="45"/>
      <c r="B317" s="45"/>
      <c r="C317" s="45"/>
      <c r="D317" s="14" t="s">
        <v>66</v>
      </c>
      <c r="E317" s="53">
        <f>SUM(E318:E320)</f>
        <v>54252</v>
      </c>
      <c r="F317" s="38">
        <f>SUM(F318:F320)</f>
        <v>50049.560000000005</v>
      </c>
      <c r="G317" s="39">
        <f t="shared" si="10"/>
        <v>0.9225385239253854</v>
      </c>
    </row>
    <row r="318" spans="1:7" ht="12.75">
      <c r="A318" s="40">
        <v>85228</v>
      </c>
      <c r="B318" s="40">
        <v>411</v>
      </c>
      <c r="C318" s="40">
        <v>0</v>
      </c>
      <c r="D318" s="47" t="s">
        <v>33</v>
      </c>
      <c r="E318" s="43">
        <v>2223</v>
      </c>
      <c r="F318" s="43">
        <v>2222.73</v>
      </c>
      <c r="G318" s="44">
        <f t="shared" si="10"/>
        <v>0.9998785425101214</v>
      </c>
    </row>
    <row r="319" spans="1:7" ht="12.75">
      <c r="A319" s="40">
        <v>85228</v>
      </c>
      <c r="B319" s="40">
        <v>412</v>
      </c>
      <c r="C319" s="40">
        <v>0</v>
      </c>
      <c r="D319" s="47" t="s">
        <v>34</v>
      </c>
      <c r="E319" s="43">
        <v>191</v>
      </c>
      <c r="F319" s="43">
        <v>190.28</v>
      </c>
      <c r="G319" s="44">
        <f t="shared" si="10"/>
        <v>0.9962303664921466</v>
      </c>
    </row>
    <row r="320" spans="1:7" ht="12.75">
      <c r="A320" s="40">
        <v>85228</v>
      </c>
      <c r="B320" s="40">
        <v>417</v>
      </c>
      <c r="C320" s="40">
        <v>0</v>
      </c>
      <c r="D320" s="47" t="s">
        <v>84</v>
      </c>
      <c r="E320" s="43">
        <v>51838</v>
      </c>
      <c r="F320" s="43">
        <v>47636.55</v>
      </c>
      <c r="G320" s="44">
        <f t="shared" si="10"/>
        <v>0.9189503838882673</v>
      </c>
    </row>
    <row r="321" spans="1:7" ht="12.75">
      <c r="A321" s="45"/>
      <c r="B321" s="45"/>
      <c r="C321" s="45"/>
      <c r="D321" s="14" t="s">
        <v>67</v>
      </c>
      <c r="E321" s="38">
        <f>SUM(E322:E328)</f>
        <v>167906</v>
      </c>
      <c r="F321" s="38">
        <f>SUM(F322:F328)</f>
        <v>158398.66000000003</v>
      </c>
      <c r="G321" s="39">
        <f t="shared" si="10"/>
        <v>0.9433770085643159</v>
      </c>
    </row>
    <row r="322" spans="1:7" ht="38.25">
      <c r="A322" s="60">
        <v>85295</v>
      </c>
      <c r="B322" s="60">
        <v>283</v>
      </c>
      <c r="C322" s="60">
        <v>0</v>
      </c>
      <c r="D322" s="10" t="s">
        <v>124</v>
      </c>
      <c r="E322" s="52">
        <v>5000</v>
      </c>
      <c r="F322" s="52">
        <v>5000</v>
      </c>
      <c r="G322" s="44">
        <f t="shared" si="10"/>
        <v>1</v>
      </c>
    </row>
    <row r="323" spans="1:7" ht="12.75">
      <c r="A323" s="60">
        <v>85295</v>
      </c>
      <c r="B323" s="60">
        <v>311</v>
      </c>
      <c r="C323" s="60">
        <v>0</v>
      </c>
      <c r="D323" s="21" t="s">
        <v>98</v>
      </c>
      <c r="E323" s="52">
        <v>149085</v>
      </c>
      <c r="F323" s="52">
        <v>144885</v>
      </c>
      <c r="G323" s="44">
        <f t="shared" si="10"/>
        <v>0.9718281517255257</v>
      </c>
    </row>
    <row r="324" spans="1:7" ht="12.75">
      <c r="A324" s="40">
        <v>85295</v>
      </c>
      <c r="B324" s="40">
        <v>401</v>
      </c>
      <c r="C324" s="40">
        <v>0</v>
      </c>
      <c r="D324" s="47" t="s">
        <v>86</v>
      </c>
      <c r="E324" s="43">
        <v>8165</v>
      </c>
      <c r="F324" s="43">
        <v>5204.76</v>
      </c>
      <c r="G324" s="44">
        <f t="shared" si="10"/>
        <v>0.6374476423759952</v>
      </c>
    </row>
    <row r="325" spans="1:7" ht="12.75">
      <c r="A325" s="40">
        <v>85295</v>
      </c>
      <c r="B325" s="40">
        <v>411</v>
      </c>
      <c r="C325" s="40">
        <v>0</v>
      </c>
      <c r="D325" s="47" t="s">
        <v>33</v>
      </c>
      <c r="E325" s="43">
        <v>1325</v>
      </c>
      <c r="F325" s="43">
        <v>819.97</v>
      </c>
      <c r="G325" s="44">
        <f aca="true" t="shared" si="11" ref="G325:G370">F325/E325*100%</f>
        <v>0.618845283018868</v>
      </c>
    </row>
    <row r="326" spans="1:7" ht="12.75">
      <c r="A326" s="40">
        <v>85295</v>
      </c>
      <c r="B326" s="40">
        <v>412</v>
      </c>
      <c r="C326" s="40">
        <v>0</v>
      </c>
      <c r="D326" s="47" t="s">
        <v>34</v>
      </c>
      <c r="E326" s="43">
        <v>733</v>
      </c>
      <c r="F326" s="43">
        <v>731.79</v>
      </c>
      <c r="G326" s="44">
        <f t="shared" si="11"/>
        <v>0.9983492496589358</v>
      </c>
    </row>
    <row r="327" spans="1:7" ht="12.75">
      <c r="A327" s="40">
        <v>85295</v>
      </c>
      <c r="B327" s="40">
        <v>428</v>
      </c>
      <c r="C327" s="40">
        <v>0</v>
      </c>
      <c r="D327" s="47" t="s">
        <v>91</v>
      </c>
      <c r="E327" s="43">
        <v>2000</v>
      </c>
      <c r="F327" s="43">
        <v>160</v>
      </c>
      <c r="G327" s="44">
        <f t="shared" si="11"/>
        <v>0.08</v>
      </c>
    </row>
    <row r="328" spans="1:7" ht="12.75">
      <c r="A328" s="40">
        <v>85295</v>
      </c>
      <c r="B328" s="40">
        <v>444</v>
      </c>
      <c r="C328" s="40">
        <v>0</v>
      </c>
      <c r="D328" s="47" t="s">
        <v>92</v>
      </c>
      <c r="E328" s="43">
        <v>1598</v>
      </c>
      <c r="F328" s="43">
        <v>1597.14</v>
      </c>
      <c r="G328" s="44">
        <f t="shared" si="11"/>
        <v>0.9994618272841052</v>
      </c>
    </row>
    <row r="329" spans="1:7" ht="12.75">
      <c r="A329" s="48"/>
      <c r="B329" s="48"/>
      <c r="C329" s="48"/>
      <c r="D329" s="49" t="s">
        <v>22</v>
      </c>
      <c r="E329" s="50">
        <f>SUM(E330,E332)</f>
        <v>717271</v>
      </c>
      <c r="F329" s="50">
        <f>SUM(F330,F332)</f>
        <v>704959.86</v>
      </c>
      <c r="G329" s="34">
        <f t="shared" si="11"/>
        <v>0.9828361386421589</v>
      </c>
    </row>
    <row r="330" spans="1:7" ht="12.75">
      <c r="A330" s="45"/>
      <c r="B330" s="45"/>
      <c r="C330" s="45"/>
      <c r="D330" s="17" t="s">
        <v>68</v>
      </c>
      <c r="E330" s="38">
        <f>SUM(E331:E331)</f>
        <v>555000</v>
      </c>
      <c r="F330" s="38">
        <f>SUM(F331:F331)</f>
        <v>555000</v>
      </c>
      <c r="G330" s="39">
        <f t="shared" si="11"/>
        <v>1</v>
      </c>
    </row>
    <row r="331" spans="1:7" ht="12.75">
      <c r="A331" s="40">
        <v>85324</v>
      </c>
      <c r="B331" s="40">
        <v>251</v>
      </c>
      <c r="C331" s="40">
        <v>0</v>
      </c>
      <c r="D331" s="10" t="s">
        <v>108</v>
      </c>
      <c r="E331" s="43">
        <v>555000</v>
      </c>
      <c r="F331" s="43">
        <v>555000</v>
      </c>
      <c r="G331" s="44">
        <f t="shared" si="11"/>
        <v>1</v>
      </c>
    </row>
    <row r="332" spans="1:7" ht="12.75">
      <c r="A332" s="45"/>
      <c r="B332" s="45"/>
      <c r="C332" s="45"/>
      <c r="D332" s="17" t="s">
        <v>116</v>
      </c>
      <c r="E332" s="38">
        <f>SUM(E333:E350)</f>
        <v>162271</v>
      </c>
      <c r="F332" s="38">
        <f>SUM(F333:F350)</f>
        <v>149959.86</v>
      </c>
      <c r="G332" s="39">
        <f t="shared" si="11"/>
        <v>0.9241322232561578</v>
      </c>
    </row>
    <row r="333" spans="1:7" ht="12.75">
      <c r="A333" s="40">
        <v>85395</v>
      </c>
      <c r="B333" s="40">
        <v>251</v>
      </c>
      <c r="C333" s="40">
        <v>0</v>
      </c>
      <c r="D333" s="22" t="s">
        <v>108</v>
      </c>
      <c r="E333" s="52">
        <v>80677</v>
      </c>
      <c r="F333" s="52">
        <v>80677</v>
      </c>
      <c r="G333" s="44">
        <f t="shared" si="11"/>
        <v>1</v>
      </c>
    </row>
    <row r="334" spans="1:7" ht="12.75">
      <c r="A334" s="40">
        <v>85395</v>
      </c>
      <c r="B334" s="40">
        <v>302</v>
      </c>
      <c r="C334" s="40">
        <v>7</v>
      </c>
      <c r="D334" s="22" t="s">
        <v>32</v>
      </c>
      <c r="E334" s="52">
        <v>293</v>
      </c>
      <c r="F334" s="52">
        <v>292.51</v>
      </c>
      <c r="G334" s="44">
        <f t="shared" si="11"/>
        <v>0.9983276450511945</v>
      </c>
    </row>
    <row r="335" spans="1:7" ht="12.75">
      <c r="A335" s="40">
        <v>85395</v>
      </c>
      <c r="B335" s="40">
        <v>302</v>
      </c>
      <c r="C335" s="40">
        <v>9</v>
      </c>
      <c r="D335" s="22" t="s">
        <v>32</v>
      </c>
      <c r="E335" s="52">
        <v>15</v>
      </c>
      <c r="F335" s="52">
        <v>15.49</v>
      </c>
      <c r="G335" s="44">
        <f t="shared" si="11"/>
        <v>1.0326666666666666</v>
      </c>
    </row>
    <row r="336" spans="1:7" ht="12.75">
      <c r="A336" s="40">
        <v>85395</v>
      </c>
      <c r="B336" s="40">
        <v>311</v>
      </c>
      <c r="C336" s="40">
        <v>9</v>
      </c>
      <c r="D336" s="22" t="s">
        <v>98</v>
      </c>
      <c r="E336" s="52">
        <v>3200</v>
      </c>
      <c r="F336" s="52">
        <v>3200</v>
      </c>
      <c r="G336" s="44">
        <f t="shared" si="11"/>
        <v>1</v>
      </c>
    </row>
    <row r="337" spans="1:7" ht="12.75">
      <c r="A337" s="40">
        <v>85395</v>
      </c>
      <c r="B337" s="40">
        <v>401</v>
      </c>
      <c r="C337" s="40">
        <v>7</v>
      </c>
      <c r="D337" s="22" t="s">
        <v>86</v>
      </c>
      <c r="E337" s="52">
        <v>37153</v>
      </c>
      <c r="F337" s="52">
        <v>29135.06</v>
      </c>
      <c r="G337" s="44">
        <f t="shared" si="11"/>
        <v>0.7841913169865152</v>
      </c>
    </row>
    <row r="338" spans="1:7" ht="12.75">
      <c r="A338" s="40">
        <v>85395</v>
      </c>
      <c r="B338" s="40">
        <v>401</v>
      </c>
      <c r="C338" s="40">
        <v>9</v>
      </c>
      <c r="D338" s="22" t="s">
        <v>86</v>
      </c>
      <c r="E338" s="52">
        <v>6124</v>
      </c>
      <c r="F338" s="52">
        <v>4432.94</v>
      </c>
      <c r="G338" s="44">
        <f t="shared" si="11"/>
        <v>0.7238634879163944</v>
      </c>
    </row>
    <row r="339" spans="1:7" ht="12.75">
      <c r="A339" s="40">
        <v>85395</v>
      </c>
      <c r="B339" s="40">
        <v>411</v>
      </c>
      <c r="C339" s="40">
        <v>7</v>
      </c>
      <c r="D339" s="22" t="s">
        <v>33</v>
      </c>
      <c r="E339" s="52">
        <v>6533</v>
      </c>
      <c r="F339" s="52">
        <v>4611.4</v>
      </c>
      <c r="G339" s="44">
        <f t="shared" si="11"/>
        <v>0.7058625440073473</v>
      </c>
    </row>
    <row r="340" spans="1:7" ht="12.75">
      <c r="A340" s="40">
        <v>85395</v>
      </c>
      <c r="B340" s="40">
        <v>411</v>
      </c>
      <c r="C340" s="40">
        <v>9</v>
      </c>
      <c r="D340" s="22" t="s">
        <v>33</v>
      </c>
      <c r="E340" s="52">
        <v>1083</v>
      </c>
      <c r="F340" s="52">
        <v>852.37</v>
      </c>
      <c r="G340" s="44">
        <f t="shared" si="11"/>
        <v>0.787045244690674</v>
      </c>
    </row>
    <row r="341" spans="1:7" ht="12.75">
      <c r="A341" s="40">
        <v>85395</v>
      </c>
      <c r="B341" s="40">
        <v>412</v>
      </c>
      <c r="C341" s="40">
        <v>7</v>
      </c>
      <c r="D341" s="22" t="s">
        <v>34</v>
      </c>
      <c r="E341" s="52">
        <v>910</v>
      </c>
      <c r="F341" s="52">
        <v>578.61</v>
      </c>
      <c r="G341" s="44">
        <f t="shared" si="11"/>
        <v>0.6358351648351649</v>
      </c>
    </row>
    <row r="342" spans="1:7" ht="12.75">
      <c r="A342" s="40">
        <v>85395</v>
      </c>
      <c r="B342" s="40">
        <v>412</v>
      </c>
      <c r="C342" s="40">
        <v>9</v>
      </c>
      <c r="D342" s="22" t="s">
        <v>34</v>
      </c>
      <c r="E342" s="52">
        <v>150</v>
      </c>
      <c r="F342" s="52">
        <v>114.67</v>
      </c>
      <c r="G342" s="44">
        <f t="shared" si="11"/>
        <v>0.7644666666666666</v>
      </c>
    </row>
    <row r="343" spans="1:7" ht="12.75">
      <c r="A343" s="40">
        <v>85395</v>
      </c>
      <c r="B343" s="40">
        <v>421</v>
      </c>
      <c r="C343" s="40">
        <v>7</v>
      </c>
      <c r="D343" s="22" t="s">
        <v>35</v>
      </c>
      <c r="E343" s="52">
        <v>802</v>
      </c>
      <c r="F343" s="52">
        <v>802.72</v>
      </c>
      <c r="G343" s="44">
        <f t="shared" si="11"/>
        <v>1.0008977556109726</v>
      </c>
    </row>
    <row r="344" spans="1:7" ht="12.75">
      <c r="A344" s="40">
        <v>85395</v>
      </c>
      <c r="B344" s="40">
        <v>421</v>
      </c>
      <c r="C344" s="40">
        <v>9</v>
      </c>
      <c r="D344" s="22" t="s">
        <v>35</v>
      </c>
      <c r="E344" s="52">
        <v>403</v>
      </c>
      <c r="F344" s="52">
        <v>374.69</v>
      </c>
      <c r="G344" s="44">
        <f t="shared" si="11"/>
        <v>0.9297518610421837</v>
      </c>
    </row>
    <row r="345" spans="1:7" ht="12.75">
      <c r="A345" s="40">
        <v>85395</v>
      </c>
      <c r="B345" s="40">
        <v>430</v>
      </c>
      <c r="C345" s="40">
        <v>7</v>
      </c>
      <c r="D345" s="22" t="s">
        <v>36</v>
      </c>
      <c r="E345" s="52">
        <v>22607</v>
      </c>
      <c r="F345" s="52">
        <v>22567.59</v>
      </c>
      <c r="G345" s="44">
        <f t="shared" si="11"/>
        <v>0.9982567346397133</v>
      </c>
    </row>
    <row r="346" spans="1:7" ht="12.75">
      <c r="A346" s="40">
        <v>85395</v>
      </c>
      <c r="B346" s="40">
        <v>430</v>
      </c>
      <c r="C346" s="40">
        <v>9</v>
      </c>
      <c r="D346" s="22" t="s">
        <v>36</v>
      </c>
      <c r="E346" s="52">
        <v>1197</v>
      </c>
      <c r="F346" s="52">
        <v>1194.94</v>
      </c>
      <c r="G346" s="44">
        <f t="shared" si="11"/>
        <v>0.9982790309106099</v>
      </c>
    </row>
    <row r="347" spans="1:7" ht="25.5">
      <c r="A347" s="40">
        <v>85395</v>
      </c>
      <c r="B347" s="40">
        <v>437</v>
      </c>
      <c r="C347" s="40">
        <v>7</v>
      </c>
      <c r="D347" s="22" t="s">
        <v>131</v>
      </c>
      <c r="E347" s="52">
        <v>18</v>
      </c>
      <c r="F347" s="52">
        <v>15.14</v>
      </c>
      <c r="G347" s="44">
        <f t="shared" si="11"/>
        <v>0.8411111111111111</v>
      </c>
    </row>
    <row r="348" spans="1:7" ht="25.5">
      <c r="A348" s="40">
        <v>85395</v>
      </c>
      <c r="B348" s="40">
        <v>437</v>
      </c>
      <c r="C348" s="40">
        <v>9</v>
      </c>
      <c r="D348" s="22" t="s">
        <v>131</v>
      </c>
      <c r="E348" s="52">
        <v>12</v>
      </c>
      <c r="F348" s="52">
        <v>0.8</v>
      </c>
      <c r="G348" s="44">
        <f t="shared" si="11"/>
        <v>0.06666666666666667</v>
      </c>
    </row>
    <row r="349" spans="1:7" ht="12.75">
      <c r="A349" s="40">
        <v>85395</v>
      </c>
      <c r="B349" s="40">
        <v>444</v>
      </c>
      <c r="C349" s="40">
        <v>7</v>
      </c>
      <c r="D349" s="22" t="s">
        <v>92</v>
      </c>
      <c r="E349" s="52">
        <v>1039</v>
      </c>
      <c r="F349" s="52">
        <v>1038.93</v>
      </c>
      <c r="G349" s="44">
        <f t="shared" si="11"/>
        <v>0.9999326275264678</v>
      </c>
    </row>
    <row r="350" spans="1:7" ht="12.75">
      <c r="A350" s="40">
        <v>85395</v>
      </c>
      <c r="B350" s="40">
        <v>444</v>
      </c>
      <c r="C350" s="40">
        <v>9</v>
      </c>
      <c r="D350" s="22" t="s">
        <v>92</v>
      </c>
      <c r="E350" s="52">
        <v>55</v>
      </c>
      <c r="F350" s="52">
        <v>55</v>
      </c>
      <c r="G350" s="44">
        <f t="shared" si="11"/>
        <v>1</v>
      </c>
    </row>
    <row r="351" spans="1:7" ht="12.75">
      <c r="A351" s="48"/>
      <c r="B351" s="48"/>
      <c r="C351" s="48"/>
      <c r="D351" s="49" t="s">
        <v>23</v>
      </c>
      <c r="E351" s="50">
        <f>SUM(E352,E363,E365,E367,)</f>
        <v>211162</v>
      </c>
      <c r="F351" s="50">
        <f>SUM(F352,F363,F365,F367,)</f>
        <v>202432.07</v>
      </c>
      <c r="G351" s="34">
        <f t="shared" si="11"/>
        <v>0.9586576656784839</v>
      </c>
    </row>
    <row r="352" spans="1:7" ht="12.75">
      <c r="A352" s="45"/>
      <c r="B352" s="45"/>
      <c r="C352" s="45"/>
      <c r="D352" s="15" t="s">
        <v>69</v>
      </c>
      <c r="E352" s="38">
        <f>SUM(E353:E362)</f>
        <v>51253</v>
      </c>
      <c r="F352" s="38">
        <f>SUM(F353:F362)</f>
        <v>51253.00000000001</v>
      </c>
      <c r="G352" s="39">
        <f t="shared" si="11"/>
        <v>1.0000000000000002</v>
      </c>
    </row>
    <row r="353" spans="1:7" ht="12.75">
      <c r="A353" s="40">
        <v>85401</v>
      </c>
      <c r="B353" s="40">
        <v>302</v>
      </c>
      <c r="C353" s="40">
        <v>0</v>
      </c>
      <c r="D353" s="47" t="s">
        <v>32</v>
      </c>
      <c r="E353" s="43">
        <v>3423</v>
      </c>
      <c r="F353" s="43">
        <v>3422.53</v>
      </c>
      <c r="G353" s="44">
        <f t="shared" si="11"/>
        <v>0.9998626935436752</v>
      </c>
    </row>
    <row r="354" spans="1:7" ht="12.75">
      <c r="A354" s="40">
        <v>85401</v>
      </c>
      <c r="B354" s="40">
        <v>401</v>
      </c>
      <c r="C354" s="40">
        <v>0</v>
      </c>
      <c r="D354" s="47" t="s">
        <v>86</v>
      </c>
      <c r="E354" s="43">
        <v>32210</v>
      </c>
      <c r="F354" s="43">
        <v>32210.06</v>
      </c>
      <c r="G354" s="44">
        <f t="shared" si="11"/>
        <v>1.0000018627755356</v>
      </c>
    </row>
    <row r="355" spans="1:7" ht="12.75">
      <c r="A355" s="40">
        <v>85401</v>
      </c>
      <c r="B355" s="40">
        <v>404</v>
      </c>
      <c r="C355" s="40">
        <v>0</v>
      </c>
      <c r="D355" s="47" t="s">
        <v>88</v>
      </c>
      <c r="E355" s="43">
        <v>2553</v>
      </c>
      <c r="F355" s="43">
        <v>2553.21</v>
      </c>
      <c r="G355" s="44">
        <f t="shared" si="11"/>
        <v>1.0000822561692126</v>
      </c>
    </row>
    <row r="356" spans="1:7" ht="12.75">
      <c r="A356" s="40">
        <v>85401</v>
      </c>
      <c r="B356" s="40">
        <v>411</v>
      </c>
      <c r="C356" s="40">
        <v>0</v>
      </c>
      <c r="D356" s="47" t="s">
        <v>33</v>
      </c>
      <c r="E356" s="43">
        <v>6930</v>
      </c>
      <c r="F356" s="43">
        <v>6929.52</v>
      </c>
      <c r="G356" s="44">
        <f t="shared" si="11"/>
        <v>0.999930735930736</v>
      </c>
    </row>
    <row r="357" spans="1:7" ht="12.75">
      <c r="A357" s="40">
        <v>85401</v>
      </c>
      <c r="B357" s="40">
        <v>412</v>
      </c>
      <c r="C357" s="40">
        <v>0</v>
      </c>
      <c r="D357" s="47" t="s">
        <v>34</v>
      </c>
      <c r="E357" s="43">
        <v>921</v>
      </c>
      <c r="F357" s="43">
        <v>921.22</v>
      </c>
      <c r="G357" s="44">
        <f t="shared" si="11"/>
        <v>1.0002388707926166</v>
      </c>
    </row>
    <row r="358" spans="1:7" ht="12.75">
      <c r="A358" s="40">
        <v>85401</v>
      </c>
      <c r="B358" s="40">
        <v>421</v>
      </c>
      <c r="C358" s="40">
        <v>0</v>
      </c>
      <c r="D358" s="47" t="s">
        <v>35</v>
      </c>
      <c r="E358" s="43">
        <v>200</v>
      </c>
      <c r="F358" s="43">
        <v>200</v>
      </c>
      <c r="G358" s="44">
        <f t="shared" si="11"/>
        <v>1</v>
      </c>
    </row>
    <row r="359" spans="1:7" ht="12.75">
      <c r="A359" s="40">
        <v>85401</v>
      </c>
      <c r="B359" s="40">
        <v>424</v>
      </c>
      <c r="C359" s="40">
        <v>0</v>
      </c>
      <c r="D359" s="47" t="s">
        <v>100</v>
      </c>
      <c r="E359" s="43">
        <v>300</v>
      </c>
      <c r="F359" s="43">
        <v>300</v>
      </c>
      <c r="G359" s="44">
        <f t="shared" si="11"/>
        <v>1</v>
      </c>
    </row>
    <row r="360" spans="1:7" ht="12.75">
      <c r="A360" s="40">
        <v>85401</v>
      </c>
      <c r="B360" s="40">
        <v>426</v>
      </c>
      <c r="C360" s="40">
        <v>0</v>
      </c>
      <c r="D360" s="47" t="s">
        <v>90</v>
      </c>
      <c r="E360" s="43">
        <v>1781</v>
      </c>
      <c r="F360" s="43">
        <v>1781.46</v>
      </c>
      <c r="G360" s="44">
        <f t="shared" si="11"/>
        <v>1.0002582818641212</v>
      </c>
    </row>
    <row r="361" spans="1:7" ht="12.75">
      <c r="A361" s="40">
        <v>85401</v>
      </c>
      <c r="B361" s="40">
        <v>428</v>
      </c>
      <c r="C361" s="40">
        <v>0</v>
      </c>
      <c r="D361" s="47" t="s">
        <v>36</v>
      </c>
      <c r="E361" s="43">
        <v>55</v>
      </c>
      <c r="F361" s="43">
        <v>55</v>
      </c>
      <c r="G361" s="44">
        <f t="shared" si="11"/>
        <v>1</v>
      </c>
    </row>
    <row r="362" spans="1:7" ht="12.75">
      <c r="A362" s="40">
        <v>85401</v>
      </c>
      <c r="B362" s="40">
        <v>444</v>
      </c>
      <c r="C362" s="40">
        <v>0</v>
      </c>
      <c r="D362" s="47" t="s">
        <v>92</v>
      </c>
      <c r="E362" s="43">
        <v>2880</v>
      </c>
      <c r="F362" s="43">
        <v>2880</v>
      </c>
      <c r="G362" s="44">
        <f t="shared" si="11"/>
        <v>1</v>
      </c>
    </row>
    <row r="363" spans="1:7" ht="25.5">
      <c r="A363" s="45"/>
      <c r="B363" s="45"/>
      <c r="C363" s="45"/>
      <c r="D363" s="18" t="s">
        <v>70</v>
      </c>
      <c r="E363" s="38">
        <f>SUM(E364)</f>
        <v>15000</v>
      </c>
      <c r="F363" s="38">
        <f>SUM(F364)</f>
        <v>15000</v>
      </c>
      <c r="G363" s="39">
        <f t="shared" si="11"/>
        <v>1</v>
      </c>
    </row>
    <row r="364" spans="1:7" ht="38.25">
      <c r="A364" s="40">
        <v>85412</v>
      </c>
      <c r="B364" s="40">
        <v>283</v>
      </c>
      <c r="C364" s="40">
        <v>0</v>
      </c>
      <c r="D364" s="10" t="s">
        <v>124</v>
      </c>
      <c r="E364" s="43">
        <v>15000</v>
      </c>
      <c r="F364" s="43">
        <v>15000</v>
      </c>
      <c r="G364" s="44">
        <f t="shared" si="11"/>
        <v>1</v>
      </c>
    </row>
    <row r="365" spans="1:7" ht="12.75">
      <c r="A365" s="45"/>
      <c r="B365" s="45"/>
      <c r="C365" s="45"/>
      <c r="D365" s="14" t="s">
        <v>71</v>
      </c>
      <c r="E365" s="38">
        <f>SUM(E366)</f>
        <v>144545</v>
      </c>
      <c r="F365" s="38">
        <f>SUM(F366)</f>
        <v>135815.07</v>
      </c>
      <c r="G365" s="39">
        <f t="shared" si="11"/>
        <v>0.9396040679373207</v>
      </c>
    </row>
    <row r="366" spans="1:7" ht="12.75">
      <c r="A366" s="40">
        <v>85415</v>
      </c>
      <c r="B366" s="40">
        <v>326</v>
      </c>
      <c r="C366" s="40">
        <v>0</v>
      </c>
      <c r="D366" s="47" t="s">
        <v>94</v>
      </c>
      <c r="E366" s="52">
        <v>144545</v>
      </c>
      <c r="F366" s="46">
        <v>135815.07</v>
      </c>
      <c r="G366" s="44">
        <f t="shared" si="11"/>
        <v>0.9396040679373207</v>
      </c>
    </row>
    <row r="367" spans="1:7" ht="12.75">
      <c r="A367" s="45"/>
      <c r="B367" s="45"/>
      <c r="C367" s="45"/>
      <c r="D367" s="14" t="s">
        <v>72</v>
      </c>
      <c r="E367" s="38">
        <f>SUM(E368:E368)</f>
        <v>364</v>
      </c>
      <c r="F367" s="38">
        <f>SUM(F368:F368)</f>
        <v>364</v>
      </c>
      <c r="G367" s="39">
        <f t="shared" si="11"/>
        <v>1</v>
      </c>
    </row>
    <row r="368" spans="1:7" ht="12.75">
      <c r="A368" s="40">
        <v>85446</v>
      </c>
      <c r="B368" s="40">
        <v>470</v>
      </c>
      <c r="C368" s="40">
        <v>0</v>
      </c>
      <c r="D368" s="47" t="s">
        <v>103</v>
      </c>
      <c r="E368" s="43">
        <v>364</v>
      </c>
      <c r="F368" s="43">
        <v>364</v>
      </c>
      <c r="G368" s="44">
        <f t="shared" si="11"/>
        <v>1</v>
      </c>
    </row>
    <row r="369" spans="1:7" ht="12.75">
      <c r="A369" s="48"/>
      <c r="B369" s="48"/>
      <c r="C369" s="48"/>
      <c r="D369" s="49" t="s">
        <v>24</v>
      </c>
      <c r="E369" s="50">
        <f>SUM(E370,E372,E374,E378,E383,E386,E390,E393,E396)</f>
        <v>754612</v>
      </c>
      <c r="F369" s="50">
        <f>SUM(F370,F372,F374,F378,F383,F386,F390,F393,F396)</f>
        <v>663369.2</v>
      </c>
      <c r="G369" s="34">
        <f t="shared" si="11"/>
        <v>0.879086470928106</v>
      </c>
    </row>
    <row r="370" spans="1:7" ht="12.75">
      <c r="A370" s="45"/>
      <c r="B370" s="45"/>
      <c r="C370" s="45"/>
      <c r="D370" s="15" t="s">
        <v>73</v>
      </c>
      <c r="E370" s="38">
        <f>SUM(E371:E371)</f>
        <v>26500</v>
      </c>
      <c r="F370" s="38">
        <f>SUM(F371:F371)</f>
        <v>26494.82</v>
      </c>
      <c r="G370" s="39">
        <f t="shared" si="11"/>
        <v>0.9998045283018868</v>
      </c>
    </row>
    <row r="371" spans="1:7" ht="12.75">
      <c r="A371" s="40">
        <v>90001</v>
      </c>
      <c r="B371" s="40">
        <v>430</v>
      </c>
      <c r="C371" s="40">
        <v>0</v>
      </c>
      <c r="D371" s="40" t="s">
        <v>36</v>
      </c>
      <c r="E371" s="52">
        <v>26500</v>
      </c>
      <c r="F371" s="52">
        <v>26494.82</v>
      </c>
      <c r="G371" s="44">
        <f aca="true" t="shared" si="12" ref="G371:G401">F371/E371*100%</f>
        <v>0.9998045283018868</v>
      </c>
    </row>
    <row r="372" spans="1:7" ht="12.75">
      <c r="A372" s="45"/>
      <c r="B372" s="45"/>
      <c r="C372" s="45"/>
      <c r="D372" s="14" t="s">
        <v>74</v>
      </c>
      <c r="E372" s="38">
        <f>SUM(E373)</f>
        <v>1000</v>
      </c>
      <c r="F372" s="38">
        <f>SUM(F373)</f>
        <v>683.12</v>
      </c>
      <c r="G372" s="39">
        <f t="shared" si="12"/>
        <v>0.68312</v>
      </c>
    </row>
    <row r="373" spans="1:7" ht="12.75">
      <c r="A373" s="40">
        <v>90002</v>
      </c>
      <c r="B373" s="40">
        <v>430</v>
      </c>
      <c r="C373" s="40">
        <v>0</v>
      </c>
      <c r="D373" s="40" t="s">
        <v>36</v>
      </c>
      <c r="E373" s="46">
        <v>1000</v>
      </c>
      <c r="F373" s="46">
        <v>683.12</v>
      </c>
      <c r="G373" s="44">
        <f t="shared" si="12"/>
        <v>0.68312</v>
      </c>
    </row>
    <row r="374" spans="1:7" ht="12.75">
      <c r="A374" s="45"/>
      <c r="B374" s="45"/>
      <c r="C374" s="45"/>
      <c r="D374" s="14" t="s">
        <v>75</v>
      </c>
      <c r="E374" s="38">
        <f>SUM(E375:E377)</f>
        <v>149500</v>
      </c>
      <c r="F374" s="38">
        <f>SUM(F375:F377)</f>
        <v>119199.07999999999</v>
      </c>
      <c r="G374" s="39">
        <f t="shared" si="12"/>
        <v>0.7973182608695651</v>
      </c>
    </row>
    <row r="375" spans="1:7" ht="12.75">
      <c r="A375" s="40">
        <v>90003</v>
      </c>
      <c r="B375" s="40">
        <v>417</v>
      </c>
      <c r="C375" s="40">
        <v>0</v>
      </c>
      <c r="D375" s="47" t="s">
        <v>84</v>
      </c>
      <c r="E375" s="52">
        <v>13000</v>
      </c>
      <c r="F375" s="52">
        <v>12832.76</v>
      </c>
      <c r="G375" s="44">
        <f t="shared" si="12"/>
        <v>0.9871353846153846</v>
      </c>
    </row>
    <row r="376" spans="1:7" ht="12.75">
      <c r="A376" s="40">
        <v>90003</v>
      </c>
      <c r="B376" s="40">
        <v>421</v>
      </c>
      <c r="C376" s="40">
        <v>0</v>
      </c>
      <c r="D376" s="47" t="s">
        <v>35</v>
      </c>
      <c r="E376" s="43">
        <v>20000</v>
      </c>
      <c r="F376" s="43">
        <v>18445.95</v>
      </c>
      <c r="G376" s="44">
        <f t="shared" si="12"/>
        <v>0.9222975</v>
      </c>
    </row>
    <row r="377" spans="1:7" ht="12.75">
      <c r="A377" s="40">
        <v>90003</v>
      </c>
      <c r="B377" s="40">
        <v>430</v>
      </c>
      <c r="C377" s="40">
        <v>0</v>
      </c>
      <c r="D377" s="40" t="s">
        <v>36</v>
      </c>
      <c r="E377" s="43">
        <v>116500</v>
      </c>
      <c r="F377" s="43">
        <v>87920.37</v>
      </c>
      <c r="G377" s="44">
        <f t="shared" si="12"/>
        <v>0.754681287553648</v>
      </c>
    </row>
    <row r="378" spans="1:7" ht="12.75">
      <c r="A378" s="45"/>
      <c r="B378" s="45"/>
      <c r="C378" s="45"/>
      <c r="D378" s="14" t="s">
        <v>76</v>
      </c>
      <c r="E378" s="38">
        <f>SUM(E379:E382)</f>
        <v>132890</v>
      </c>
      <c r="F378" s="38">
        <f>SUM(F379:F382)</f>
        <v>131818.15</v>
      </c>
      <c r="G378" s="39">
        <f t="shared" si="12"/>
        <v>0.991934306569343</v>
      </c>
    </row>
    <row r="379" spans="1:7" ht="12.75">
      <c r="A379" s="57">
        <v>90004</v>
      </c>
      <c r="B379" s="57">
        <v>411</v>
      </c>
      <c r="C379" s="57">
        <v>0</v>
      </c>
      <c r="D379" s="47" t="s">
        <v>33</v>
      </c>
      <c r="E379" s="46">
        <v>3000</v>
      </c>
      <c r="F379" s="46">
        <v>2977.76</v>
      </c>
      <c r="G379" s="44">
        <f t="shared" si="12"/>
        <v>0.9925866666666667</v>
      </c>
    </row>
    <row r="380" spans="1:7" ht="12.75">
      <c r="A380" s="57">
        <v>90004</v>
      </c>
      <c r="B380" s="57">
        <v>417</v>
      </c>
      <c r="C380" s="57">
        <v>0</v>
      </c>
      <c r="D380" s="41" t="s">
        <v>84</v>
      </c>
      <c r="E380" s="62">
        <v>41200</v>
      </c>
      <c r="F380" s="62">
        <v>40786.28</v>
      </c>
      <c r="G380" s="44">
        <f t="shared" si="12"/>
        <v>0.9899582524271845</v>
      </c>
    </row>
    <row r="381" spans="1:7" ht="12.75">
      <c r="A381" s="40">
        <v>90004</v>
      </c>
      <c r="B381" s="40">
        <v>421</v>
      </c>
      <c r="C381" s="40">
        <v>0</v>
      </c>
      <c r="D381" s="47" t="s">
        <v>35</v>
      </c>
      <c r="E381" s="43">
        <v>18841</v>
      </c>
      <c r="F381" s="43">
        <v>18790.55</v>
      </c>
      <c r="G381" s="44">
        <f t="shared" si="12"/>
        <v>0.9973223289634308</v>
      </c>
    </row>
    <row r="382" spans="1:7" ht="12.75">
      <c r="A382" s="40">
        <v>90004</v>
      </c>
      <c r="B382" s="40">
        <v>430</v>
      </c>
      <c r="C382" s="40">
        <v>0</v>
      </c>
      <c r="D382" s="40" t="s">
        <v>36</v>
      </c>
      <c r="E382" s="43">
        <v>69849</v>
      </c>
      <c r="F382" s="43">
        <v>69263.56</v>
      </c>
      <c r="G382" s="44">
        <f t="shared" si="12"/>
        <v>0.9916184913169838</v>
      </c>
    </row>
    <row r="383" spans="1:7" ht="12.75">
      <c r="A383" s="45"/>
      <c r="B383" s="45"/>
      <c r="C383" s="45"/>
      <c r="D383" s="14" t="s">
        <v>113</v>
      </c>
      <c r="E383" s="38">
        <f>SUM(E384:E385)</f>
        <v>51000</v>
      </c>
      <c r="F383" s="38">
        <f>SUM(F384:F385)</f>
        <v>48898.16</v>
      </c>
      <c r="G383" s="39">
        <f t="shared" si="12"/>
        <v>0.9587874509803922</v>
      </c>
    </row>
    <row r="384" spans="1:7" ht="12.75">
      <c r="A384" s="40">
        <v>90013</v>
      </c>
      <c r="B384" s="40">
        <v>421</v>
      </c>
      <c r="C384" s="40">
        <v>0</v>
      </c>
      <c r="D384" s="47" t="s">
        <v>35</v>
      </c>
      <c r="E384" s="52">
        <v>1000</v>
      </c>
      <c r="F384" s="52">
        <v>454.65</v>
      </c>
      <c r="G384" s="44">
        <f t="shared" si="12"/>
        <v>0.45465</v>
      </c>
    </row>
    <row r="385" spans="1:7" ht="12.75">
      <c r="A385" s="40">
        <v>90013</v>
      </c>
      <c r="B385" s="40">
        <v>430</v>
      </c>
      <c r="C385" s="40">
        <v>0</v>
      </c>
      <c r="D385" s="40" t="s">
        <v>36</v>
      </c>
      <c r="E385" s="46">
        <v>50000</v>
      </c>
      <c r="F385" s="46">
        <v>48443.51</v>
      </c>
      <c r="G385" s="44">
        <f t="shared" si="12"/>
        <v>0.9688702</v>
      </c>
    </row>
    <row r="386" spans="1:7" ht="12.75">
      <c r="A386" s="45"/>
      <c r="B386" s="45"/>
      <c r="C386" s="45"/>
      <c r="D386" s="14" t="s">
        <v>77</v>
      </c>
      <c r="E386" s="38">
        <f>SUM(E387:E389)</f>
        <v>344044</v>
      </c>
      <c r="F386" s="38">
        <f>SUM(F387:F389)</f>
        <v>297058.06</v>
      </c>
      <c r="G386" s="39">
        <f t="shared" si="12"/>
        <v>0.8634304333166688</v>
      </c>
    </row>
    <row r="387" spans="1:7" ht="12.75">
      <c r="A387" s="40">
        <v>90015</v>
      </c>
      <c r="B387" s="40">
        <v>421</v>
      </c>
      <c r="C387" s="40">
        <v>0</v>
      </c>
      <c r="D387" s="47" t="s">
        <v>35</v>
      </c>
      <c r="E387" s="46">
        <v>3376</v>
      </c>
      <c r="F387" s="46">
        <v>3341.01</v>
      </c>
      <c r="G387" s="44">
        <f t="shared" si="12"/>
        <v>0.9896356635071091</v>
      </c>
    </row>
    <row r="388" spans="1:7" ht="12.75">
      <c r="A388" s="40">
        <v>90015</v>
      </c>
      <c r="B388" s="40">
        <v>426</v>
      </c>
      <c r="C388" s="40">
        <v>0</v>
      </c>
      <c r="D388" s="47" t="s">
        <v>90</v>
      </c>
      <c r="E388" s="46">
        <v>242310</v>
      </c>
      <c r="F388" s="46">
        <v>199302.94</v>
      </c>
      <c r="G388" s="44">
        <f t="shared" si="12"/>
        <v>0.8225122363913995</v>
      </c>
    </row>
    <row r="389" spans="1:7" ht="12.75">
      <c r="A389" s="40">
        <v>90015</v>
      </c>
      <c r="B389" s="40">
        <v>430</v>
      </c>
      <c r="C389" s="40">
        <v>0</v>
      </c>
      <c r="D389" s="40" t="s">
        <v>36</v>
      </c>
      <c r="E389" s="43">
        <v>98358</v>
      </c>
      <c r="F389" s="43">
        <v>94414.11</v>
      </c>
      <c r="G389" s="44">
        <f t="shared" si="12"/>
        <v>0.959902702372964</v>
      </c>
    </row>
    <row r="390" spans="1:7" ht="25.5">
      <c r="A390" s="45"/>
      <c r="B390" s="45"/>
      <c r="C390" s="45"/>
      <c r="D390" s="30" t="s">
        <v>129</v>
      </c>
      <c r="E390" s="38">
        <f>SUM(E391:E392)</f>
        <v>31138</v>
      </c>
      <c r="F390" s="38">
        <f>SUM(F391:F392)</f>
        <v>22219.81</v>
      </c>
      <c r="G390" s="39">
        <f t="shared" si="12"/>
        <v>0.7135914316911812</v>
      </c>
    </row>
    <row r="391" spans="1:7" ht="12.75">
      <c r="A391" s="40">
        <v>90019</v>
      </c>
      <c r="B391" s="40">
        <v>421</v>
      </c>
      <c r="C391" s="40">
        <v>0</v>
      </c>
      <c r="D391" s="47" t="s">
        <v>35</v>
      </c>
      <c r="E391" s="43">
        <v>10233</v>
      </c>
      <c r="F391" s="43">
        <v>1479.65</v>
      </c>
      <c r="G391" s="44">
        <f t="shared" si="12"/>
        <v>0.14459591517639012</v>
      </c>
    </row>
    <row r="392" spans="1:7" ht="12.75">
      <c r="A392" s="40">
        <v>90019</v>
      </c>
      <c r="B392" s="40">
        <v>430</v>
      </c>
      <c r="C392" s="40">
        <v>0</v>
      </c>
      <c r="D392" s="40" t="s">
        <v>36</v>
      </c>
      <c r="E392" s="43">
        <v>20905</v>
      </c>
      <c r="F392" s="43">
        <v>20740.16</v>
      </c>
      <c r="G392" s="44">
        <f t="shared" si="12"/>
        <v>0.9921148050705573</v>
      </c>
    </row>
    <row r="393" spans="1:7" ht="25.5">
      <c r="A393" s="45"/>
      <c r="B393" s="45"/>
      <c r="C393" s="45"/>
      <c r="D393" s="18" t="s">
        <v>114</v>
      </c>
      <c r="E393" s="38">
        <f>SUM(E394:E395)</f>
        <v>2540</v>
      </c>
      <c r="F393" s="38">
        <f>SUM(F394:F395)</f>
        <v>1500</v>
      </c>
      <c r="G393" s="39">
        <f t="shared" si="12"/>
        <v>0.5905511811023622</v>
      </c>
    </row>
    <row r="394" spans="1:7" ht="12.75">
      <c r="A394" s="40">
        <v>90020</v>
      </c>
      <c r="B394" s="40">
        <v>421</v>
      </c>
      <c r="C394" s="40">
        <v>0</v>
      </c>
      <c r="D394" s="47" t="s">
        <v>35</v>
      </c>
      <c r="E394" s="43">
        <v>2040</v>
      </c>
      <c r="F394" s="43">
        <v>1000</v>
      </c>
      <c r="G394" s="44">
        <f t="shared" si="12"/>
        <v>0.49019607843137253</v>
      </c>
    </row>
    <row r="395" spans="1:7" ht="12.75">
      <c r="A395" s="40">
        <v>90020</v>
      </c>
      <c r="B395" s="40">
        <v>430</v>
      </c>
      <c r="C395" s="40">
        <v>0</v>
      </c>
      <c r="D395" s="47" t="s">
        <v>36</v>
      </c>
      <c r="E395" s="43">
        <v>500</v>
      </c>
      <c r="F395" s="43">
        <v>500</v>
      </c>
      <c r="G395" s="44">
        <f t="shared" si="12"/>
        <v>1</v>
      </c>
    </row>
    <row r="396" spans="1:7" ht="12.75">
      <c r="A396" s="45"/>
      <c r="B396" s="45"/>
      <c r="C396" s="45"/>
      <c r="D396" s="14" t="s">
        <v>78</v>
      </c>
      <c r="E396" s="53">
        <f>SUM(E397)</f>
        <v>16000</v>
      </c>
      <c r="F396" s="68">
        <f>SUM(F397)</f>
        <v>15498</v>
      </c>
      <c r="G396" s="69">
        <f t="shared" si="12"/>
        <v>0.968625</v>
      </c>
    </row>
    <row r="397" spans="1:7" ht="12.75">
      <c r="A397" s="40">
        <v>90095</v>
      </c>
      <c r="B397" s="40">
        <v>430</v>
      </c>
      <c r="C397" s="40">
        <v>0</v>
      </c>
      <c r="D397" s="40" t="s">
        <v>36</v>
      </c>
      <c r="E397" s="46">
        <v>16000</v>
      </c>
      <c r="F397" s="46">
        <v>15498</v>
      </c>
      <c r="G397" s="44">
        <f t="shared" si="12"/>
        <v>0.968625</v>
      </c>
    </row>
    <row r="398" spans="1:7" ht="12.75">
      <c r="A398" s="48"/>
      <c r="B398" s="48"/>
      <c r="C398" s="48"/>
      <c r="D398" s="49" t="s">
        <v>25</v>
      </c>
      <c r="E398" s="50">
        <f>SUM(E399,E410,E413)</f>
        <v>898753</v>
      </c>
      <c r="F398" s="50">
        <f>SUM(F399,F410,F413)</f>
        <v>872567.85</v>
      </c>
      <c r="G398" s="34">
        <f t="shared" si="12"/>
        <v>0.9708650207565371</v>
      </c>
    </row>
    <row r="399" spans="1:7" ht="12.75">
      <c r="A399" s="45"/>
      <c r="B399" s="45"/>
      <c r="C399" s="45"/>
      <c r="D399" s="15" t="s">
        <v>79</v>
      </c>
      <c r="E399" s="38">
        <f>SUM(E400:E409)</f>
        <v>305462</v>
      </c>
      <c r="F399" s="38">
        <f>SUM(F400:F409)</f>
        <v>281178.75999999995</v>
      </c>
      <c r="G399" s="39">
        <f t="shared" si="12"/>
        <v>0.9205032377186031</v>
      </c>
    </row>
    <row r="400" spans="1:7" ht="14.25" customHeight="1">
      <c r="A400" s="40">
        <v>92109</v>
      </c>
      <c r="B400" s="40">
        <v>411</v>
      </c>
      <c r="C400" s="40">
        <v>0</v>
      </c>
      <c r="D400" s="47" t="s">
        <v>33</v>
      </c>
      <c r="E400" s="43">
        <v>11100</v>
      </c>
      <c r="F400" s="43">
        <v>11055.32</v>
      </c>
      <c r="G400" s="44">
        <f t="shared" si="12"/>
        <v>0.9959747747747747</v>
      </c>
    </row>
    <row r="401" spans="1:7" ht="13.5" customHeight="1">
      <c r="A401" s="40">
        <v>92109</v>
      </c>
      <c r="B401" s="40">
        <v>412</v>
      </c>
      <c r="C401" s="40">
        <v>0</v>
      </c>
      <c r="D401" s="63" t="s">
        <v>34</v>
      </c>
      <c r="E401" s="43">
        <v>600</v>
      </c>
      <c r="F401" s="43">
        <v>524.47</v>
      </c>
      <c r="G401" s="44">
        <f t="shared" si="12"/>
        <v>0.8741166666666668</v>
      </c>
    </row>
    <row r="402" spans="1:7" ht="12.75">
      <c r="A402" s="40">
        <v>92109</v>
      </c>
      <c r="B402" s="40">
        <v>417</v>
      </c>
      <c r="C402" s="40">
        <v>0</v>
      </c>
      <c r="D402" s="47" t="s">
        <v>84</v>
      </c>
      <c r="E402" s="43">
        <v>104700</v>
      </c>
      <c r="F402" s="43">
        <v>104509.51</v>
      </c>
      <c r="G402" s="44">
        <f aca="true" t="shared" si="13" ref="G402:G430">F402/E402*100%</f>
        <v>0.998180611270296</v>
      </c>
    </row>
    <row r="403" spans="1:7" ht="12.75">
      <c r="A403" s="40">
        <v>92109</v>
      </c>
      <c r="B403" s="40">
        <v>421</v>
      </c>
      <c r="C403" s="40">
        <v>0</v>
      </c>
      <c r="D403" s="47" t="s">
        <v>35</v>
      </c>
      <c r="E403" s="43">
        <v>78712</v>
      </c>
      <c r="F403" s="43">
        <v>78189.4</v>
      </c>
      <c r="G403" s="44">
        <f t="shared" si="13"/>
        <v>0.9933606057526171</v>
      </c>
    </row>
    <row r="404" spans="1:7" ht="12.75">
      <c r="A404" s="40">
        <v>92109</v>
      </c>
      <c r="B404" s="40">
        <v>426</v>
      </c>
      <c r="C404" s="40">
        <v>0</v>
      </c>
      <c r="D404" s="41" t="s">
        <v>90</v>
      </c>
      <c r="E404" s="43">
        <v>39250</v>
      </c>
      <c r="F404" s="43">
        <v>26631.56</v>
      </c>
      <c r="G404" s="44">
        <f t="shared" si="13"/>
        <v>0.6785110828025478</v>
      </c>
    </row>
    <row r="405" spans="1:7" ht="12.75">
      <c r="A405" s="40">
        <v>92109</v>
      </c>
      <c r="B405" s="40">
        <v>427</v>
      </c>
      <c r="C405" s="40">
        <v>0</v>
      </c>
      <c r="D405" s="47" t="s">
        <v>83</v>
      </c>
      <c r="E405" s="43">
        <v>21000</v>
      </c>
      <c r="F405" s="43">
        <v>14388.92</v>
      </c>
      <c r="G405" s="44">
        <f t="shared" si="13"/>
        <v>0.6851866666666667</v>
      </c>
    </row>
    <row r="406" spans="1:7" ht="12.75">
      <c r="A406" s="40">
        <v>92109</v>
      </c>
      <c r="B406" s="40">
        <v>430</v>
      </c>
      <c r="C406" s="40">
        <v>0</v>
      </c>
      <c r="D406" s="40" t="s">
        <v>36</v>
      </c>
      <c r="E406" s="43">
        <v>33000</v>
      </c>
      <c r="F406" s="43">
        <v>29904.79</v>
      </c>
      <c r="G406" s="44">
        <f t="shared" si="13"/>
        <v>0.9062057575757576</v>
      </c>
    </row>
    <row r="407" spans="1:7" ht="12.75">
      <c r="A407" s="40">
        <v>92109</v>
      </c>
      <c r="B407" s="40">
        <v>435</v>
      </c>
      <c r="C407" s="40">
        <v>0</v>
      </c>
      <c r="D407" s="40" t="s">
        <v>96</v>
      </c>
      <c r="E407" s="43">
        <v>1100</v>
      </c>
      <c r="F407" s="43">
        <v>1035.8</v>
      </c>
      <c r="G407" s="44">
        <f t="shared" si="13"/>
        <v>0.9416363636363636</v>
      </c>
    </row>
    <row r="408" spans="1:7" ht="12.75">
      <c r="A408" s="40">
        <v>92109</v>
      </c>
      <c r="B408" s="40">
        <v>605</v>
      </c>
      <c r="C408" s="40">
        <v>0</v>
      </c>
      <c r="D408" s="47" t="s">
        <v>30</v>
      </c>
      <c r="E408" s="43">
        <v>5000</v>
      </c>
      <c r="F408" s="43">
        <v>4027</v>
      </c>
      <c r="G408" s="44">
        <f t="shared" si="13"/>
        <v>0.8054</v>
      </c>
    </row>
    <row r="409" spans="1:7" s="11" customFormat="1" ht="12.75">
      <c r="A409" s="40">
        <v>92109</v>
      </c>
      <c r="B409" s="40">
        <v>606</v>
      </c>
      <c r="C409" s="40">
        <v>0</v>
      </c>
      <c r="D409" s="47" t="s">
        <v>125</v>
      </c>
      <c r="E409" s="43">
        <v>11000</v>
      </c>
      <c r="F409" s="43">
        <v>10911.99</v>
      </c>
      <c r="G409" s="44">
        <f t="shared" si="13"/>
        <v>0.9919990909090909</v>
      </c>
    </row>
    <row r="410" spans="1:7" s="11" customFormat="1" ht="12.75">
      <c r="A410" s="45"/>
      <c r="B410" s="45"/>
      <c r="C410" s="45"/>
      <c r="D410" s="14" t="s">
        <v>80</v>
      </c>
      <c r="E410" s="38">
        <f>SUM(E411:E412)</f>
        <v>504546</v>
      </c>
      <c r="F410" s="38">
        <f>SUM(F411:F412)</f>
        <v>504546</v>
      </c>
      <c r="G410" s="39">
        <f t="shared" si="13"/>
        <v>1</v>
      </c>
    </row>
    <row r="411" spans="1:7" s="11" customFormat="1" ht="12.75">
      <c r="A411" s="40">
        <v>92116</v>
      </c>
      <c r="B411" s="40">
        <v>248</v>
      </c>
      <c r="C411" s="40">
        <v>0</v>
      </c>
      <c r="D411" s="64" t="s">
        <v>101</v>
      </c>
      <c r="E411" s="43">
        <v>474546</v>
      </c>
      <c r="F411" s="43">
        <v>474546</v>
      </c>
      <c r="G411" s="44">
        <f t="shared" si="13"/>
        <v>1</v>
      </c>
    </row>
    <row r="412" spans="1:7" s="11" customFormat="1" ht="38.25">
      <c r="A412" s="40">
        <v>92116</v>
      </c>
      <c r="B412" s="40">
        <v>622</v>
      </c>
      <c r="C412" s="40">
        <v>0</v>
      </c>
      <c r="D412" s="70" t="s">
        <v>139</v>
      </c>
      <c r="E412" s="43">
        <v>30000</v>
      </c>
      <c r="F412" s="43">
        <v>30000</v>
      </c>
      <c r="G412" s="44">
        <f t="shared" si="13"/>
        <v>1</v>
      </c>
    </row>
    <row r="413" spans="1:7" ht="12.75">
      <c r="A413" s="45"/>
      <c r="B413" s="45"/>
      <c r="C413" s="45"/>
      <c r="D413" s="14" t="s">
        <v>140</v>
      </c>
      <c r="E413" s="53">
        <f>SUM(E414:E421)</f>
        <v>88745</v>
      </c>
      <c r="F413" s="38">
        <f>SUM(F414:F421)</f>
        <v>86843.09</v>
      </c>
      <c r="G413" s="69">
        <f t="shared" si="13"/>
        <v>0.9785688207786354</v>
      </c>
    </row>
    <row r="414" spans="1:7" ht="12.75">
      <c r="A414" s="40">
        <v>92195</v>
      </c>
      <c r="B414" s="40">
        <v>417</v>
      </c>
      <c r="C414" s="40">
        <v>7</v>
      </c>
      <c r="D414" s="40" t="s">
        <v>84</v>
      </c>
      <c r="E414" s="46">
        <v>4285</v>
      </c>
      <c r="F414" s="46">
        <v>4285</v>
      </c>
      <c r="G414" s="44">
        <f t="shared" si="13"/>
        <v>1</v>
      </c>
    </row>
    <row r="415" spans="1:7" ht="12.75">
      <c r="A415" s="40">
        <v>92195</v>
      </c>
      <c r="B415" s="40">
        <v>417</v>
      </c>
      <c r="C415" s="40">
        <v>9</v>
      </c>
      <c r="D415" s="71" t="s">
        <v>84</v>
      </c>
      <c r="E415" s="46">
        <v>2865</v>
      </c>
      <c r="F415" s="46">
        <v>2865</v>
      </c>
      <c r="G415" s="44">
        <f t="shared" si="13"/>
        <v>1</v>
      </c>
    </row>
    <row r="416" spans="1:7" ht="12.75">
      <c r="A416" s="40">
        <v>92195</v>
      </c>
      <c r="B416" s="40">
        <v>421</v>
      </c>
      <c r="C416" s="40">
        <v>7</v>
      </c>
      <c r="D416" s="71" t="s">
        <v>35</v>
      </c>
      <c r="E416" s="46">
        <v>25680</v>
      </c>
      <c r="F416" s="46">
        <v>25648.19</v>
      </c>
      <c r="G416" s="44">
        <f t="shared" si="13"/>
        <v>0.9987612928348909</v>
      </c>
    </row>
    <row r="417" spans="1:7" s="11" customFormat="1" ht="12.75">
      <c r="A417" s="40">
        <v>92195</v>
      </c>
      <c r="B417" s="40">
        <v>421</v>
      </c>
      <c r="C417" s="40">
        <v>9</v>
      </c>
      <c r="D417" s="70" t="s">
        <v>35</v>
      </c>
      <c r="E417" s="43">
        <v>19685</v>
      </c>
      <c r="F417" s="43">
        <v>19101.14</v>
      </c>
      <c r="G417" s="44">
        <f t="shared" si="13"/>
        <v>0.9703398526797054</v>
      </c>
    </row>
    <row r="418" spans="1:7" s="11" customFormat="1" ht="12.75">
      <c r="A418" s="40">
        <v>92195</v>
      </c>
      <c r="B418" s="40">
        <v>427</v>
      </c>
      <c r="C418" s="40">
        <v>7</v>
      </c>
      <c r="D418" s="70" t="s">
        <v>83</v>
      </c>
      <c r="E418" s="43">
        <v>6300</v>
      </c>
      <c r="F418" s="43">
        <v>6300</v>
      </c>
      <c r="G418" s="44">
        <f t="shared" si="13"/>
        <v>1</v>
      </c>
    </row>
    <row r="419" spans="1:7" s="11" customFormat="1" ht="12.75">
      <c r="A419" s="40">
        <v>92195</v>
      </c>
      <c r="B419" s="40">
        <v>427</v>
      </c>
      <c r="C419" s="40">
        <v>9</v>
      </c>
      <c r="D419" s="70" t="s">
        <v>83</v>
      </c>
      <c r="E419" s="43">
        <v>4770</v>
      </c>
      <c r="F419" s="43">
        <v>4770</v>
      </c>
      <c r="G419" s="44">
        <f t="shared" si="13"/>
        <v>1</v>
      </c>
    </row>
    <row r="420" spans="1:7" s="11" customFormat="1" ht="12.75">
      <c r="A420" s="40">
        <v>92195</v>
      </c>
      <c r="B420" s="40">
        <v>606</v>
      </c>
      <c r="C420" s="40">
        <v>7</v>
      </c>
      <c r="D420" s="70" t="s">
        <v>30</v>
      </c>
      <c r="E420" s="43">
        <v>14319</v>
      </c>
      <c r="F420" s="43">
        <v>13586.69</v>
      </c>
      <c r="G420" s="44">
        <f t="shared" si="13"/>
        <v>0.9488574621132762</v>
      </c>
    </row>
    <row r="421" spans="1:7" s="11" customFormat="1" ht="12.75">
      <c r="A421" s="40">
        <v>92195</v>
      </c>
      <c r="B421" s="40">
        <v>606</v>
      </c>
      <c r="C421" s="40">
        <v>9</v>
      </c>
      <c r="D421" s="70" t="s">
        <v>30</v>
      </c>
      <c r="E421" s="43">
        <v>10841</v>
      </c>
      <c r="F421" s="43">
        <v>10287.07</v>
      </c>
      <c r="G421" s="44">
        <f t="shared" si="13"/>
        <v>0.9489041601328291</v>
      </c>
    </row>
    <row r="422" spans="1:7" ht="12.75">
      <c r="A422" s="48"/>
      <c r="B422" s="48"/>
      <c r="C422" s="48"/>
      <c r="D422" s="49" t="s">
        <v>26</v>
      </c>
      <c r="E422" s="50">
        <f>SUM(E423,)</f>
        <v>121652</v>
      </c>
      <c r="F422" s="50">
        <f>SUM(F423,)</f>
        <v>110872.4</v>
      </c>
      <c r="G422" s="34">
        <f t="shared" si="13"/>
        <v>0.9113898661756485</v>
      </c>
    </row>
    <row r="423" spans="1:7" ht="12.75">
      <c r="A423" s="45"/>
      <c r="B423" s="45"/>
      <c r="C423" s="45"/>
      <c r="D423" s="15" t="s">
        <v>81</v>
      </c>
      <c r="E423" s="38">
        <f>SUM(E424:E429)</f>
        <v>121652</v>
      </c>
      <c r="F423" s="38">
        <f>SUM(F424:F429)</f>
        <v>110872.4</v>
      </c>
      <c r="G423" s="39">
        <f t="shared" si="13"/>
        <v>0.9113898661756485</v>
      </c>
    </row>
    <row r="424" spans="1:7" ht="38.25">
      <c r="A424" s="40">
        <v>92605</v>
      </c>
      <c r="B424" s="40">
        <v>283</v>
      </c>
      <c r="C424" s="40">
        <v>0</v>
      </c>
      <c r="D424" s="10" t="s">
        <v>124</v>
      </c>
      <c r="E424" s="43">
        <v>5000</v>
      </c>
      <c r="F424" s="43">
        <v>4700</v>
      </c>
      <c r="G424" s="44">
        <f t="shared" si="13"/>
        <v>0.94</v>
      </c>
    </row>
    <row r="425" spans="1:7" ht="12.75">
      <c r="A425" s="40">
        <v>92605</v>
      </c>
      <c r="B425" s="40">
        <v>411</v>
      </c>
      <c r="C425" s="40">
        <v>0</v>
      </c>
      <c r="D425" s="10" t="s">
        <v>33</v>
      </c>
      <c r="E425" s="43">
        <v>400</v>
      </c>
      <c r="F425" s="43">
        <v>293.26</v>
      </c>
      <c r="G425" s="44">
        <f t="shared" si="13"/>
        <v>0.73315</v>
      </c>
    </row>
    <row r="426" spans="1:7" ht="12.75">
      <c r="A426" s="40">
        <v>92605</v>
      </c>
      <c r="B426" s="40">
        <v>417</v>
      </c>
      <c r="C426" s="40">
        <v>0</v>
      </c>
      <c r="D426" s="10" t="s">
        <v>84</v>
      </c>
      <c r="E426" s="43">
        <v>13090</v>
      </c>
      <c r="F426" s="43">
        <v>13061.92</v>
      </c>
      <c r="G426" s="44">
        <f t="shared" si="13"/>
        <v>0.9978548510313217</v>
      </c>
    </row>
    <row r="427" spans="1:7" ht="12.75">
      <c r="A427" s="40">
        <v>92605</v>
      </c>
      <c r="B427" s="40">
        <v>421</v>
      </c>
      <c r="C427" s="40">
        <v>0</v>
      </c>
      <c r="D427" s="47" t="s">
        <v>35</v>
      </c>
      <c r="E427" s="43">
        <v>59462</v>
      </c>
      <c r="F427" s="43">
        <v>52109.73</v>
      </c>
      <c r="G427" s="44">
        <f t="shared" si="13"/>
        <v>0.8763534694426693</v>
      </c>
    </row>
    <row r="428" spans="1:7" ht="12.75">
      <c r="A428" s="40">
        <v>92605</v>
      </c>
      <c r="B428" s="40">
        <v>426</v>
      </c>
      <c r="C428" s="40">
        <v>0</v>
      </c>
      <c r="D428" s="47" t="s">
        <v>90</v>
      </c>
      <c r="E428" s="43">
        <v>2000</v>
      </c>
      <c r="F428" s="43">
        <v>834.43</v>
      </c>
      <c r="G428" s="44">
        <f t="shared" si="13"/>
        <v>0.417215</v>
      </c>
    </row>
    <row r="429" spans="1:7" ht="12.75">
      <c r="A429" s="40">
        <v>92605</v>
      </c>
      <c r="B429" s="40">
        <v>430</v>
      </c>
      <c r="C429" s="40">
        <v>0</v>
      </c>
      <c r="D429" s="40" t="s">
        <v>36</v>
      </c>
      <c r="E429" s="43">
        <v>41700</v>
      </c>
      <c r="F429" s="43">
        <v>39873.06</v>
      </c>
      <c r="G429" s="44">
        <f t="shared" si="13"/>
        <v>0.9561884892086331</v>
      </c>
    </row>
    <row r="430" spans="1:7" ht="12.75">
      <c r="A430" s="75" t="s">
        <v>39</v>
      </c>
      <c r="B430" s="76"/>
      <c r="C430" s="76"/>
      <c r="D430" s="77"/>
      <c r="E430" s="28">
        <f>SUM(E422,E398,E369,E351,E329,E269,E254,E127,E124,E121,E107,E101,E55,E50,E35,E29,E19,E6)</f>
        <v>19011441</v>
      </c>
      <c r="F430" s="28">
        <f>SUM(F422,F398,F369,F351,F329,F269,F254,F127,F124,F121,F107,F101,F55,F50,F35,F29,F19,F6)</f>
        <v>18548951.63</v>
      </c>
      <c r="G430" s="29">
        <f t="shared" si="13"/>
        <v>0.9756731028437033</v>
      </c>
    </row>
    <row r="431" ht="12.75">
      <c r="G431" s="8"/>
    </row>
    <row r="432" spans="4:7" ht="12.75">
      <c r="D432" t="s">
        <v>107</v>
      </c>
      <c r="G432" s="8"/>
    </row>
    <row r="433" ht="12.75">
      <c r="G433" s="8"/>
    </row>
    <row r="434" ht="12.75">
      <c r="G434" s="8"/>
    </row>
    <row r="435" ht="12.75">
      <c r="G435" s="8"/>
    </row>
    <row r="436" ht="12.75">
      <c r="G436" s="8"/>
    </row>
    <row r="437" ht="12.75">
      <c r="G437" s="8"/>
    </row>
    <row r="438" ht="12.75">
      <c r="G438" s="8"/>
    </row>
    <row r="439" ht="12.75">
      <c r="G439" s="8"/>
    </row>
    <row r="440" spans="1:7" s="11" customFormat="1" ht="12.75">
      <c r="A440"/>
      <c r="B440"/>
      <c r="C440"/>
      <c r="D440"/>
      <c r="E440" s="4"/>
      <c r="F440" s="4"/>
      <c r="G440" s="8"/>
    </row>
    <row r="441" ht="12.75">
      <c r="G441" s="8"/>
    </row>
    <row r="442" ht="12.75">
      <c r="G442" s="8"/>
    </row>
    <row r="443" ht="12.75">
      <c r="G443" s="8"/>
    </row>
    <row r="444" ht="12.75">
      <c r="G444" s="8"/>
    </row>
    <row r="445" ht="12.75">
      <c r="G445" s="8"/>
    </row>
    <row r="446" ht="12.75">
      <c r="G446" s="8"/>
    </row>
    <row r="447" ht="12.75">
      <c r="G447" s="8"/>
    </row>
    <row r="448" ht="12.75">
      <c r="G448" s="8"/>
    </row>
    <row r="464" spans="1:7" s="11" customFormat="1" ht="12.75">
      <c r="A464"/>
      <c r="B464"/>
      <c r="C464"/>
      <c r="D464"/>
      <c r="E464" s="4"/>
      <c r="F464" s="4"/>
      <c r="G464"/>
    </row>
    <row r="477" ht="40.5" customHeight="1"/>
    <row r="478" ht="14.25" customHeight="1"/>
    <row r="481" spans="1:7" s="11" customFormat="1" ht="12.75">
      <c r="A481"/>
      <c r="B481"/>
      <c r="C481"/>
      <c r="D481"/>
      <c r="E481" s="4"/>
      <c r="F481" s="4"/>
      <c r="G481"/>
    </row>
  </sheetData>
  <sheetProtection/>
  <mergeCells count="3">
    <mergeCell ref="F1:G1"/>
    <mergeCell ref="A3:G3"/>
    <mergeCell ref="A430:D430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PiotrM</dc:creator>
  <cp:keywords/>
  <dc:description/>
  <cp:lastModifiedBy>WAnna</cp:lastModifiedBy>
  <cp:lastPrinted>2012-03-28T12:31:48Z</cp:lastPrinted>
  <dcterms:created xsi:type="dcterms:W3CDTF">2007-03-06T08:12:31Z</dcterms:created>
  <dcterms:modified xsi:type="dcterms:W3CDTF">2013-03-26T13:32:57Z</dcterms:modified>
  <cp:category/>
  <cp:version/>
  <cp:contentType/>
  <cp:contentStatus/>
</cp:coreProperties>
</file>